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63032420-B379-419B-A09A-3A9A50434B63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<sst xmlns="http://schemas.openxmlformats.org/spreadsheetml/2006/main" count="854" uniqueCount="598">
  <si>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</si>
  <si>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</si>
  <si>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</si>
  <si>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</si>
  <si>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</si>
  <si>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</si>
  <si>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</si>
  <si>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</si>
  <si>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</si>
  <si>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</si>
  <si>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</si>
  <si>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</si>
  <si>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</si>
  <si>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</si>
  <si>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</si>
  <si>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</si>
  <si>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</si>
  <si>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</si>
  <si>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</si>
  <si>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</si>
  <si>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</si>
  <si>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</si>
  <si>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</si>
  <si>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</si>
  <si>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</si>
  <si>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</si>
  <si>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</si>
  <si>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</si>
  <si>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</si>
  <si>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</si>
  <si>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</si>
  <si>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</si>
  <si>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</si>
  <si>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</si>
  <si>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</si>
  <si>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</si>
  <si>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</si>
  <si>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</si>
  <si>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</si>
  <si>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</si>
  <si>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</si>
  <si>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</si>
  <si>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</si>
  <si>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</si>
  <si>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</si>
  <si>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</si>
  <si>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</si>
  <si>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</si>
  <si>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</si>
  <si>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</si>
  <si>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</si>
  <si>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</si>
  <si>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</si>
  <si>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</si>
  <si>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</si>
  <si>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</si>
  <si>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</si>
  <si>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</si>
  <si>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</si>
  <si>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</si>
  <si>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</si>
  <si>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</si>
  <si>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</si>
  <si>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</si>
  <si>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</si>
  <si>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</si>
  <si>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</si>
  <si>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</si>
  <si>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</si>
  <si>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</si>
  <si>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</si>
  <si>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</si>
  <si>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</si>
  <si>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</si>
  <si>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</si>
  <si>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</si>
  <si>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</si>
  <si>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</si>
  <si>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</si>
  <si>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</si>
  <si>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</si>
  <si>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</si>
  <si>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</si>
  <si>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</si>
  <si>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</si>
  <si>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</si>
  <si>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</si>
  <si>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</si>
  <si>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</si>
  <si>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</si>
  <si>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</si>
  <si>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</si>
  <si>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</si>
  <si>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</si>
  <si>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</si>
  <si>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</si>
  <si>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</si>
  <si>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</si>
  <si>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</si>
  <si>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</si>
  <si>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</si>
  <si>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</si>
  <si>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</si>
  <si>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</si>
  <si>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</si>
  <si>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</si>
  <si>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</si>
  <si>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</si>
  <si>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</si>
  <si>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</si>
  <si>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</si>
  <si>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</si>
  <si>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</si>
  <si>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</si>
  <si>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</si>
  <si>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</si>
  <si>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</si>
  <si>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</si>
  <si>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</si>
  <si>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</si>
  <si>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</si>
  <si>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</si>
  <si>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</si>
  <si>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</si>
  <si>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</si>
  <si>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</si>
  <si>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</si>
  <si>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</si>
  <si>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</si>
  <si>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</si>
  <si>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</si>
  <si>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</si>
  <si>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</si>
  <si>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</si>
  <si>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</si>
  <si>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</si>
  <si>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</si>
  <si>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</si>
  <si>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</si>
  <si>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</si>
  <si>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</si>
  <si>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</si>
  <si>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</si>
  <si>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</si>
  <si>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</si>
  <si>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</si>
  <si>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</si>
  <si>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</si>
  <si>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</si>
  <si>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</si>
  <si>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</si>
  <si>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</si>
  <si>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</si>
  <si>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</si>
  <si>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</si>
  <si>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</si>
  <si>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</si>
  <si>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</si>
  <si>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</si>
  <si>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</si>
  <si>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</si>
  <si>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</si>
  <si>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</si>
  <si>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</si>
  <si>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</si>
  <si>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</si>
  <si>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</si>
  <si>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</si>
  <si>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</si>
  <si>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</si>
  <si>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</si>
  <si>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</si>
  <si>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</si>
  <si>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</si>
  <si>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</si>
  <si>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</si>
  <si>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</si>
  <si>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</si>
  <si>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</si>
  <si>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</si>
  <si>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</si>
  <si>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</si>
  <si>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</si>
  <si>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</si>
  <si>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</si>
  <si>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</si>
  <si>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</si>
  <si>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</si>
  <si>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</si>
  <si>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</si>
  <si>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</si>
  <si>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</si>
  <si>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</si>
  <si>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</si>
  <si>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</si>
  <si>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</si>
  <si>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</si>
  <si>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</si>
  <si>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</si>
  <si>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</si>
  <si>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</si>
  <si>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</si>
  <si>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</si>
  <si>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</si>
  <si>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</si>
  <si>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</si>
  <si>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</si>
  <si>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</si>
  <si>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</si>
  <si>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</si>
  <si>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</si>
  <si>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</si>
  <si>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</si>
  <si>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</si>
  <si>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</si>
  <si>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</si>
  <si>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</si>
  <si>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</si>
  <si>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</si>
  <si>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</si>
  <si>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</si>
  <si>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</si>
  <si>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</si>
  <si>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</si>
  <si>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</si>
  <si>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</si>
  <si>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</si>
  <si>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</si>
  <si>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</si>
  <si>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</si>
  <si>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</si>
  <si>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</si>
  <si>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</si>
  <si>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</si>
  <si>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</si>
  <si>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</si>
  <si>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</si>
  <si>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</si>
  <si>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</si>
  <si>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</si>
  <si>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</si>
  <si>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</si>
  <si>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</si>
  <si>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</si>
  <si>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</si>
  <si>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</si>
  <si>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</si>
  <si>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</si>
  <si>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</si>
  <si>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</si>
  <si>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</si>
  <si>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</si>
  <si>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</si>
  <si>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</si>
  <si>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</si>
  <si>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</si>
  <si>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</si>
  <si>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</si>
  <si>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</si>
  <si>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</si>
  <si>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</si>
  <si>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</si>
  <si>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</si>
  <si>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</si>
  <si>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</si>
  <si>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</si>
  <si>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</si>
  <si>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</si>
  <si>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</si>
  <si>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</si>
  <si>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</si>
  <si>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</si>
  <si>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</si>
  <si>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</si>
  <si>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</si>
  <si>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</si>
  <si>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</si>
  <si>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</si>
  <si>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</si>
  <si>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</si>
  <si>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</si>
  <si>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</si>
  <si>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</si>
  <si>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</si>
  <si>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</si>
  <si>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</si>
  <si>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</si>
  <si>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</si>
  <si>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</si>
  <si>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</si>
  <si>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</si>
  <si>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</si>
  <si>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</si>
  <si>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</si>
  <si>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</si>
  <si>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</si>
  <si>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</si>
  <si>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</si>
  <si>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</si>
  <si>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</si>
  <si>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</si>
  <si>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</si>
  <si>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</si>
  <si>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</si>
  <si>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</si>
  <si>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</si>
  <si>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</si>
  <si>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</si>
  <si>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</si>
  <si>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</si>
  <si>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</si>
  <si>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</si>
  <si>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</si>
  <si>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</si>
  <si>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</si>
  <si>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</si>
  <si>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</si>
  <si>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</si>
  <si>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</si>
  <si>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</si>
  <si>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</si>
  <si>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</si>
  <si>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</si>
  <si>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</si>
  <si>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</si>
  <si>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</si>
  <si>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</si>
  <si>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</si>
  <si>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</si>
  <si>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</si>
  <si>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</si>
  <si>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</si>
  <si>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</si>
  <si>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</si>
  <si>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</si>
  <si>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</si>
  <si>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</si>
  <si>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</si>
  <si>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</si>
  <si>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</si>
  <si>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</si>
  <si>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</si>
  <si>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</si>
  <si>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</si>
  <si>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</si>
  <si>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</si>
  <si>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</si>
  <si>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</si>
  <si>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</si>
  <si>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</si>
  <si>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</si>
  <si>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</si>
  <si>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</si>
  <si>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</si>
  <si>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</si>
  <si>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</si>
  <si>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</si>
  <si>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</si>
  <si>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</si>
  <si>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</si>
  <si>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</si>
  <si>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</si>
  <si>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</si>
  <si>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</si>
  <si>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</si>
  <si>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</si>
  <si>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</si>
  <si>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</si>
  <si>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</si>
  <si>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</si>
  <si>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</si>
  <si>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</si>
  <si>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</si>
  <si>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</si>
  <si>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</si>
  <si>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</si>
  <si>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</si>
  <si>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</si>
  <si>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</si>
  <si>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</si>
  <si>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</si>
  <si>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</si>
  <si>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</si>
  <si>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</si>
  <si>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</si>
  <si>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</si>
  <si>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</si>
  <si>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</si>
  <si>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</si>
  <si>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</si>
  <si>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</si>
  <si>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</si>
  <si>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</si>
  <si>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</si>
  <si>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</si>
  <si>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</si>
  <si>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</si>
  <si>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</si>
  <si>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</si>
  <si>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</si>
  <si>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</si>
  <si>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</si>
  <si>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</si>
  <si>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</si>
  <si>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</si>
  <si>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</si>
  <si>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</si>
  <si>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</si>
  <si>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</si>
  <si>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</si>
  <si>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</si>
  <si>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</si>
  <si>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</si>
  <si>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</si>
  <si>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</si>
  <si>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</si>
  <si>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</si>
  <si>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</si>
  <si>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</si>
  <si>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</si>
  <si>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</si>
  <si>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</si>
  <si>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</si>
  <si>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</si>
  <si>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</si>
  <si>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</si>
  <si>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</si>
  <si>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</si>
  <si>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</si>
  <si>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</si>
  <si>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</si>
  <si>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</si>
  <si>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</si>
  <si>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</si>
  <si>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</si>
  <si>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</si>
  <si>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</si>
  <si>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</si>
  <si>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</si>
  <si>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</si>
  <si>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</si>
  <si>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</si>
  <si>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</si>
  <si>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</si>
  <si>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</si>
  <si>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</si>
  <si>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</si>
  <si>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</si>
  <si>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</si>
  <si>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</si>
  <si>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</si>
  <si>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</si>
  <si>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</si>
  <si>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</si>
  <si>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</si>
  <si>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</si>
  <si>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</si>
  <si>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</si>
  <si>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</si>
  <si>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</si>
  <si>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</si>
  <si>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</si>
  <si>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</si>
  <si>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</si>
  <si>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</si>
  <si>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</si>
  <si>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</si>
  <si>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</si>
  <si>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</si>
  <si>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</si>
  <si>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</si>
  <si>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</si>
  <si>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</si>
  <si>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</si>
  <si>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</si>
  <si>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</si>
  <si>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</si>
  <si>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</si>
  <si>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</si>
  <si>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</si>
  <si>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</si>
  <si>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</si>
  <si>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</si>
  <si>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</si>
  <si>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</si>
  <si>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</si>
  <si>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</si>
  <si>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</si>
  <si>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</si>
  <si>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</si>
  <si>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</si>
  <si>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</si>
  <si>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</si>
  <si>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</si>
  <si>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</si>
  <si>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</si>
  <si>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</si>
  <si>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</si>
  <si>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</si>
  <si>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</si>
  <si>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</si>
  <si>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</si>
  <si>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</si>
  <si>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</si>
  <si>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</si>
  <si>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</si>
  <si>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</si>
  <si>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</si>
  <si>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</si>
  <si>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</si>
  <si>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</si>
  <si>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</si>
  <si>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</si>
  <si>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</si>
  <si>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</si>
  <si>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</si>
  <si>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</si>
  <si>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</si>
  <si>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</si>
  <si>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</si>
  <si>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</si>
  <si>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</si>
  <si>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</si>
  <si>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</si>
  <si>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</si>
  <si>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</si>
  <si>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</si>
  <si>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</si>
  <si>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</si>
  <si>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</si>
  <si>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</si>
  <si>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</si>
  <si>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</si>
  <si>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</si>
  <si>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</si>
  <si>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</si>
  <si>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</si>
  <si>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</si>
  <si>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</si>
  <si>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</si>
  <si>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</si>
  <si>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</si>
  <si>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</si>
  <si>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</si>
  <si>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</si>
  <si>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</si>
  <si>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</si>
  <si>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</si>
  <si>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</si>
  <si>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</si>
  <si>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</si>
  <si>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</si>
  <si>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</si>
  <si>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</si>
  <si>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</si>
  <si>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</si>
  <si>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</si>
  <si>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</si>
  <si>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</si>
  <si>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</si>
  <si>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</si>
  <si>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</si>
  <si>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</si>
  <si>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</si>
  <si>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</si>
  <si>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</si>
  <si>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</si>
  <si>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</si>
  <si>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</si>
  <si>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</si>
  <si>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</si>
  <si>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</si>
  <si>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</si>
  <si>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</si>
  <si>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</si>
  <si>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</si>
  <si>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</si>
  <si>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</si>
  <si>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</si>
  <si>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</si>
  <si>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</si>
  <si>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</si>
  <si>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</si>
  <si>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</si>
  <si>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</si>
  <si>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</si>
  <si>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</si>
  <si>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</si>
  <si>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</si>
  <si>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</si>
  <si>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</si>
  <si>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</si>
  <si>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</si>
  <si>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</si>
  <si>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</si>
  <si>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</si>
  <si>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COLEGIO DE EDUCACION PROFESIONAL TECNICA DEL ESTADO DE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</si>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</sst>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4</xdr:col>
      <xdr:colOff>38100</xdr:colOff>
      <xdr:row>55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F194C-3BC7-4C26-AAAF-721DF2F6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217</xdr:row>
      <xdr:rowOff>0</xdr:rowOff>
    </xdr:from>
    <xdr:to>
      <xdr:col>3</xdr:col>
      <xdr:colOff>752475</xdr:colOff>
      <xdr:row>224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ADE1C-E940-4DFC-888C-37D40A9DF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3385125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176</xdr:row>
      <xdr:rowOff>0</xdr:rowOff>
    </xdr:from>
    <xdr:to>
      <xdr:col>4</xdr:col>
      <xdr:colOff>648239</xdr:colOff>
      <xdr:row>183</xdr:row>
      <xdr:rowOff>60385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A19A1-D26F-4CF0-B842-9EB96724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53" y="25699528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4</xdr:col>
      <xdr:colOff>1485900</xdr:colOff>
      <xdr:row>40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A6837-9F8F-48C7-A836-CC8C669C2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095875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4</xdr:col>
      <xdr:colOff>971550</xdr:colOff>
      <xdr:row>151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DFDC6B-7776-4E7A-A28A-70ADA240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0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5</xdr:col>
      <xdr:colOff>419100</xdr:colOff>
      <xdr:row>33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CB49D-8168-4B18-AA60-272B08A8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143375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5</xdr:col>
      <xdr:colOff>485775</xdr:colOff>
      <xdr:row>52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BCBAF-3818-4BBF-B294-34458F46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848475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4</xdr:col>
      <xdr:colOff>22225</xdr:colOff>
      <xdr:row>68</xdr:row>
      <xdr:rowOff>94457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6439F3-2B95-466E-880E-8D373EE7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766" y="8770938"/>
          <a:ext cx="73247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42" activePane="bottomLeft" state="frozen"/>
      <selection activeCell="A14" sqref="A14:B14"/>
      <selection pane="bottomLeft" activeCell="F46" sqref="F4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6" zoomScaleNormal="100" workbookViewId="0">
      <selection activeCell="B218" sqref="B2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447527888.63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85060754.109999999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85060754.109999999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85060754.109999999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359145459.93000001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258018806.33000001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258018806.33000001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101126653.59999999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101126653.59999999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3321674.59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3321674.59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3321674.59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367884757.03000009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366116773.18000007</v>
      </c>
      <c r="D95" s="112">
        <f>C95/$C$94</f>
        <v>0.9951941910714831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304208281.83000004</v>
      </c>
      <c r="D96" s="112">
        <f t="shared" ref="D96:D159" si="0">C96/$C$94</f>
        <v>0.82691189568692192</v>
      </c>
      <c r="E96" s="41"/>
    </row>
    <row r="97" spans="1:5" x14ac:dyDescent="0.2">
      <c r="A97" s="43">
        <v>5111</v>
      </c>
      <c r="B97" s="41" t="s">
        <v>280</v>
      </c>
      <c r="C97" s="141">
        <v>118162405.91</v>
      </c>
      <c r="D97" s="44">
        <f t="shared" si="0"/>
        <v>0.32119407953715284</v>
      </c>
      <c r="E97" s="41"/>
    </row>
    <row r="98" spans="1:5" x14ac:dyDescent="0.2">
      <c r="A98" s="43">
        <v>5112</v>
      </c>
      <c r="B98" s="41" t="s">
        <v>281</v>
      </c>
      <c r="C98" s="141">
        <v>49395757.259999998</v>
      </c>
      <c r="D98" s="44">
        <f t="shared" si="0"/>
        <v>0.13426964916617051</v>
      </c>
      <c r="E98" s="41"/>
    </row>
    <row r="99" spans="1:5" x14ac:dyDescent="0.2">
      <c r="A99" s="43">
        <v>5113</v>
      </c>
      <c r="B99" s="41" t="s">
        <v>282</v>
      </c>
      <c r="C99" s="141">
        <v>49015469.119999997</v>
      </c>
      <c r="D99" s="44">
        <f t="shared" si="0"/>
        <v>0.13323593376281939</v>
      </c>
      <c r="E99" s="41"/>
    </row>
    <row r="100" spans="1:5" x14ac:dyDescent="0.2">
      <c r="A100" s="43">
        <v>5114</v>
      </c>
      <c r="B100" s="41" t="s">
        <v>283</v>
      </c>
      <c r="C100" s="141">
        <v>35340516.640000001</v>
      </c>
      <c r="D100" s="44">
        <f t="shared" si="0"/>
        <v>9.6064096064513133E-2</v>
      </c>
      <c r="E100" s="41"/>
    </row>
    <row r="101" spans="1:5" x14ac:dyDescent="0.2">
      <c r="A101" s="43">
        <v>5115</v>
      </c>
      <c r="B101" s="41" t="s">
        <v>284</v>
      </c>
      <c r="C101" s="141">
        <v>28369061.530000001</v>
      </c>
      <c r="D101" s="44">
        <f t="shared" si="0"/>
        <v>7.7113990150145237E-2</v>
      </c>
      <c r="E101" s="41"/>
    </row>
    <row r="102" spans="1:5" x14ac:dyDescent="0.2">
      <c r="A102" s="43">
        <v>5116</v>
      </c>
      <c r="B102" s="41" t="s">
        <v>285</v>
      </c>
      <c r="C102" s="141">
        <v>23925071.370000001</v>
      </c>
      <c r="D102" s="44">
        <f t="shared" si="0"/>
        <v>6.5034147006120646E-2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9267881</v>
      </c>
      <c r="D103" s="112">
        <f t="shared" si="0"/>
        <v>2.5192348481141956E-2</v>
      </c>
      <c r="E103" s="41"/>
    </row>
    <row r="104" spans="1:5" x14ac:dyDescent="0.2">
      <c r="A104" s="43">
        <v>5121</v>
      </c>
      <c r="B104" s="41" t="s">
        <v>287</v>
      </c>
      <c r="C104" s="141">
        <v>1251825.26</v>
      </c>
      <c r="D104" s="44">
        <f t="shared" si="0"/>
        <v>3.4027646867084431E-3</v>
      </c>
      <c r="E104" s="41"/>
    </row>
    <row r="105" spans="1:5" x14ac:dyDescent="0.2">
      <c r="A105" s="43">
        <v>5122</v>
      </c>
      <c r="B105" s="41" t="s">
        <v>288</v>
      </c>
      <c r="C105" s="141">
        <v>5092267.1100000003</v>
      </c>
      <c r="D105" s="44">
        <f t="shared" si="0"/>
        <v>1.3842017133601267E-2</v>
      </c>
      <c r="E105" s="41"/>
    </row>
    <row r="106" spans="1:5" x14ac:dyDescent="0.2">
      <c r="A106" s="43">
        <v>5123</v>
      </c>
      <c r="B106" s="41" t="s">
        <v>289</v>
      </c>
      <c r="C106" s="141">
        <v>10366.879999999999</v>
      </c>
      <c r="D106" s="44">
        <f t="shared" si="0"/>
        <v>2.817969432518403E-5</v>
      </c>
      <c r="E106" s="41"/>
    </row>
    <row r="107" spans="1:5" x14ac:dyDescent="0.2">
      <c r="A107" s="43">
        <v>5124</v>
      </c>
      <c r="B107" s="41" t="s">
        <v>290</v>
      </c>
      <c r="C107" s="141">
        <v>658376.18999999994</v>
      </c>
      <c r="D107" s="44">
        <f t="shared" si="0"/>
        <v>1.7896261734658145E-3</v>
      </c>
      <c r="E107" s="41"/>
    </row>
    <row r="108" spans="1:5" x14ac:dyDescent="0.2">
      <c r="A108" s="43">
        <v>5125</v>
      </c>
      <c r="B108" s="41" t="s">
        <v>291</v>
      </c>
      <c r="C108" s="141">
        <v>128261.52</v>
      </c>
      <c r="D108" s="44">
        <f t="shared" si="0"/>
        <v>3.486459211723757E-4</v>
      </c>
      <c r="E108" s="41"/>
    </row>
    <row r="109" spans="1:5" x14ac:dyDescent="0.2">
      <c r="A109" s="43">
        <v>5126</v>
      </c>
      <c r="B109" s="41" t="s">
        <v>292</v>
      </c>
      <c r="C109" s="141">
        <v>1161969.31</v>
      </c>
      <c r="D109" s="44">
        <f t="shared" si="0"/>
        <v>3.158514420061292E-3</v>
      </c>
      <c r="E109" s="41"/>
    </row>
    <row r="110" spans="1:5" x14ac:dyDescent="0.2">
      <c r="A110" s="43">
        <v>5127</v>
      </c>
      <c r="B110" s="41" t="s">
        <v>293</v>
      </c>
      <c r="C110" s="141">
        <v>220236.25</v>
      </c>
      <c r="D110" s="44">
        <f t="shared" si="0"/>
        <v>5.9865554576929718E-4</v>
      </c>
      <c r="E110" s="41"/>
    </row>
    <row r="111" spans="1:5" x14ac:dyDescent="0.2">
      <c r="A111" s="43">
        <v>5128</v>
      </c>
      <c r="B111" s="41" t="s">
        <v>294</v>
      </c>
      <c r="C111" s="141">
        <v>4555.32</v>
      </c>
      <c r="D111" s="44">
        <f t="shared" si="0"/>
        <v>1.2382464652180533E-5</v>
      </c>
      <c r="E111" s="41"/>
    </row>
    <row r="112" spans="1:5" x14ac:dyDescent="0.2">
      <c r="A112" s="43">
        <v>5129</v>
      </c>
      <c r="B112" s="41" t="s">
        <v>295</v>
      </c>
      <c r="C112" s="141">
        <v>740023.16</v>
      </c>
      <c r="D112" s="44">
        <f t="shared" si="0"/>
        <v>2.0115624413861023E-3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52640610.350000009</v>
      </c>
      <c r="D113" s="112">
        <f t="shared" si="0"/>
        <v>0.14308994690341925</v>
      </c>
      <c r="E113" s="41"/>
    </row>
    <row r="114" spans="1:5" x14ac:dyDescent="0.2">
      <c r="A114" s="43">
        <v>5131</v>
      </c>
      <c r="B114" s="41" t="s">
        <v>297</v>
      </c>
      <c r="C114" s="141">
        <v>4976366.09</v>
      </c>
      <c r="D114" s="44">
        <f t="shared" si="0"/>
        <v>1.3526970049466305E-2</v>
      </c>
      <c r="E114" s="41"/>
    </row>
    <row r="115" spans="1:5" x14ac:dyDescent="0.2">
      <c r="A115" s="43">
        <v>5132</v>
      </c>
      <c r="B115" s="41" t="s">
        <v>298</v>
      </c>
      <c r="C115" s="141">
        <v>1724352.88</v>
      </c>
      <c r="D115" s="44">
        <f t="shared" si="0"/>
        <v>4.6872093693715701E-3</v>
      </c>
      <c r="E115" s="41"/>
    </row>
    <row r="116" spans="1:5" x14ac:dyDescent="0.2">
      <c r="A116" s="43">
        <v>5133</v>
      </c>
      <c r="B116" s="41" t="s">
        <v>299</v>
      </c>
      <c r="C116" s="141">
        <v>6231376.6799999997</v>
      </c>
      <c r="D116" s="44">
        <f t="shared" si="0"/>
        <v>1.6938393235716061E-2</v>
      </c>
      <c r="E116" s="41"/>
    </row>
    <row r="117" spans="1:5" x14ac:dyDescent="0.2">
      <c r="A117" s="43">
        <v>5134</v>
      </c>
      <c r="B117" s="41" t="s">
        <v>300</v>
      </c>
      <c r="C117" s="141">
        <v>7502717.9199999999</v>
      </c>
      <c r="D117" s="44">
        <f t="shared" si="0"/>
        <v>2.0394207089662515E-2</v>
      </c>
      <c r="E117" s="41"/>
    </row>
    <row r="118" spans="1:5" x14ac:dyDescent="0.2">
      <c r="A118" s="43">
        <v>5135</v>
      </c>
      <c r="B118" s="41" t="s">
        <v>301</v>
      </c>
      <c r="C118" s="141">
        <v>19028460.420000002</v>
      </c>
      <c r="D118" s="44">
        <f t="shared" si="0"/>
        <v>5.1723970771771544E-2</v>
      </c>
      <c r="E118" s="41"/>
    </row>
    <row r="119" spans="1:5" x14ac:dyDescent="0.2">
      <c r="A119" s="43">
        <v>5136</v>
      </c>
      <c r="B119" s="41" t="s">
        <v>302</v>
      </c>
      <c r="C119" s="141">
        <v>460036.98</v>
      </c>
      <c r="D119" s="44">
        <f t="shared" si="0"/>
        <v>1.2504920935402745E-3</v>
      </c>
      <c r="E119" s="41"/>
    </row>
    <row r="120" spans="1:5" x14ac:dyDescent="0.2">
      <c r="A120" s="43">
        <v>5137</v>
      </c>
      <c r="B120" s="41" t="s">
        <v>303</v>
      </c>
      <c r="C120" s="141">
        <v>502526.7</v>
      </c>
      <c r="D120" s="44">
        <f t="shared" si="0"/>
        <v>1.3659894583754667E-3</v>
      </c>
      <c r="E120" s="41"/>
    </row>
    <row r="121" spans="1:5" x14ac:dyDescent="0.2">
      <c r="A121" s="43">
        <v>5138</v>
      </c>
      <c r="B121" s="41" t="s">
        <v>304</v>
      </c>
      <c r="C121" s="141">
        <v>3714177.27</v>
      </c>
      <c r="D121" s="44">
        <f t="shared" si="0"/>
        <v>1.0096034692997944E-2</v>
      </c>
      <c r="E121" s="41"/>
    </row>
    <row r="122" spans="1:5" x14ac:dyDescent="0.2">
      <c r="A122" s="43">
        <v>5139</v>
      </c>
      <c r="B122" s="41" t="s">
        <v>305</v>
      </c>
      <c r="C122" s="141">
        <v>8500595.4100000001</v>
      </c>
      <c r="D122" s="44">
        <f t="shared" si="0"/>
        <v>2.3106680142517558E-2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363800</v>
      </c>
      <c r="D123" s="112">
        <f t="shared" si="0"/>
        <v>9.8889663963525683E-4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363800</v>
      </c>
      <c r="D133" s="112">
        <f t="shared" si="0"/>
        <v>9.8889663963525683E-4</v>
      </c>
      <c r="E133" s="41"/>
    </row>
    <row r="134" spans="1:5" x14ac:dyDescent="0.2">
      <c r="A134" s="43">
        <v>5241</v>
      </c>
      <c r="B134" s="41" t="s">
        <v>315</v>
      </c>
      <c r="C134" s="141">
        <v>249800</v>
      </c>
      <c r="D134" s="44">
        <f t="shared" si="0"/>
        <v>6.7901698895241102E-4</v>
      </c>
      <c r="E134" s="41"/>
    </row>
    <row r="135" spans="1:5" x14ac:dyDescent="0.2">
      <c r="A135" s="43">
        <v>5242</v>
      </c>
      <c r="B135" s="41" t="s">
        <v>316</v>
      </c>
      <c r="C135" s="141">
        <v>114000</v>
      </c>
      <c r="D135" s="44">
        <f t="shared" si="0"/>
        <v>3.098796506828457E-4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1404183.85</v>
      </c>
      <c r="D181" s="112">
        <f t="shared" si="1"/>
        <v>3.8169122888815216E-3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1404154.57</v>
      </c>
      <c r="D182" s="112">
        <f t="shared" si="1"/>
        <v>3.8168326987396621E-3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1404154.57</v>
      </c>
      <c r="D190" s="44">
        <f t="shared" si="1"/>
        <v>3.8168326987396621E-3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29.28</v>
      </c>
      <c r="D200" s="112">
        <f t="shared" si="1"/>
        <v>7.9590141859594057E-8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29.28</v>
      </c>
      <c r="D209" s="44">
        <f t="shared" si="1"/>
        <v>7.9590141859594057E-8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63" zoomScale="106" zoomScaleNormal="106" workbookViewId="0">
      <selection activeCell="B177" sqref="B17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702957.17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12311547.439999999</v>
      </c>
      <c r="D15" s="143">
        <v>12210388.51</v>
      </c>
      <c r="E15" s="143">
        <v>12219425.560000001</v>
      </c>
      <c r="F15" s="143">
        <v>13360874.02</v>
      </c>
      <c r="G15" s="143">
        <v>6570813.1799999997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581656.17000000004</v>
      </c>
      <c r="D20" s="143">
        <v>581656.17000000004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92943</v>
      </c>
      <c r="D21" s="143">
        <v>92943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2500176.4700000002</v>
      </c>
      <c r="D27" s="143">
        <v>2500176.4700000002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1042314877.62</v>
      </c>
      <c r="D56" s="143">
        <f>SUM(D57:D63)</f>
        <v>0</v>
      </c>
      <c r="E56" s="143">
        <f>SUM(E57:E63)</f>
        <v>196235.3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155662854.03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826809708.46000004</v>
      </c>
      <c r="D59" s="143">
        <v>0</v>
      </c>
      <c r="E59" s="143">
        <v>196235.3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59842315.130000003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341744213.84999996</v>
      </c>
      <c r="D64" s="143">
        <f t="shared" ref="D64:E64" si="0">SUM(D65:D72)</f>
        <v>0</v>
      </c>
      <c r="E64" s="143">
        <f t="shared" si="0"/>
        <v>263650452.85999998</v>
      </c>
    </row>
    <row r="65" spans="1:9" x14ac:dyDescent="0.2">
      <c r="A65" s="16">
        <v>1241</v>
      </c>
      <c r="B65" s="14" t="s">
        <v>158</v>
      </c>
      <c r="C65" s="143">
        <v>151427531.65000001</v>
      </c>
      <c r="D65" s="143">
        <v>0</v>
      </c>
      <c r="E65" s="143">
        <v>182890608.47999999</v>
      </c>
    </row>
    <row r="66" spans="1:9" x14ac:dyDescent="0.2">
      <c r="A66" s="16">
        <v>1242</v>
      </c>
      <c r="B66" s="14" t="s">
        <v>159</v>
      </c>
      <c r="C66" s="143">
        <v>9950466.3200000003</v>
      </c>
      <c r="D66" s="143">
        <v>0</v>
      </c>
      <c r="E66" s="143">
        <v>6847159.2599999998</v>
      </c>
    </row>
    <row r="67" spans="1:9" x14ac:dyDescent="0.2">
      <c r="A67" s="16">
        <v>1243</v>
      </c>
      <c r="B67" s="14" t="s">
        <v>160</v>
      </c>
      <c r="C67" s="143">
        <v>9948835.9499999993</v>
      </c>
      <c r="D67" s="143">
        <v>0</v>
      </c>
      <c r="E67" s="143">
        <v>7375712.5499999998</v>
      </c>
    </row>
    <row r="68" spans="1:9" x14ac:dyDescent="0.2">
      <c r="A68" s="16">
        <v>1244</v>
      </c>
      <c r="B68" s="14" t="s">
        <v>161</v>
      </c>
      <c r="C68" s="143">
        <v>17268966.280000001</v>
      </c>
      <c r="D68" s="143">
        <v>0</v>
      </c>
      <c r="E68" s="143">
        <v>10874051.130000001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151584989.25999999</v>
      </c>
      <c r="D70" s="143">
        <v>0</v>
      </c>
      <c r="E70" s="143">
        <v>55577676.130000003</v>
      </c>
    </row>
    <row r="71" spans="1:9" x14ac:dyDescent="0.2">
      <c r="A71" s="16">
        <v>1247</v>
      </c>
      <c r="B71" s="14" t="s">
        <v>164</v>
      </c>
      <c r="C71" s="143">
        <v>1563424.39</v>
      </c>
      <c r="D71" s="143">
        <v>0</v>
      </c>
      <c r="E71" s="143">
        <v>85245.31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15961610.809999999</v>
      </c>
      <c r="D110" s="143">
        <f>SUM(D111:D119)</f>
        <v>15961610.809999999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-1687841.36</v>
      </c>
      <c r="D111" s="143">
        <f>C111</f>
        <v>-1687841.36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1041041.17</v>
      </c>
      <c r="D112" s="143">
        <f t="shared" ref="D112:D119" si="1">C112</f>
        <v>1041041.17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5757410.5999999996</v>
      </c>
      <c r="D117" s="143">
        <f t="shared" si="1"/>
        <v>5757410.5999999996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10851000.4</v>
      </c>
      <c r="D119" s="143">
        <f t="shared" si="1"/>
        <v>10851000.4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5655.86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5">
        <v>5656.12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-0.26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22" workbookViewId="0">
      <selection activeCell="B34" sqref="B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198950997.88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119153863.09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79643131.599999994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-234807005.34999999</v>
      </c>
    </row>
    <row r="17" spans="1:5" x14ac:dyDescent="0.2">
      <c r="A17" s="26">
        <v>3230</v>
      </c>
      <c r="B17" s="22" t="s">
        <v>389</v>
      </c>
      <c r="C17" s="146">
        <f>SUM(C18:C21)</f>
        <v>351943661.03999996</v>
      </c>
    </row>
    <row r="18" spans="1:5" x14ac:dyDescent="0.2">
      <c r="A18" s="26">
        <v>3231</v>
      </c>
      <c r="B18" s="22" t="s">
        <v>390</v>
      </c>
      <c r="C18" s="146">
        <v>347525674.52999997</v>
      </c>
    </row>
    <row r="19" spans="1:5" x14ac:dyDescent="0.2">
      <c r="A19" s="26">
        <v>3232</v>
      </c>
      <c r="B19" s="22" t="s">
        <v>391</v>
      </c>
      <c r="C19" s="146">
        <v>4417986.51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25000000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25000000</v>
      </c>
    </row>
    <row r="26" spans="1:5" x14ac:dyDescent="0.2">
      <c r="A26" s="26">
        <v>3250</v>
      </c>
      <c r="B26" s="22" t="s">
        <v>398</v>
      </c>
      <c r="C26" s="146">
        <f>SUM(C27:C29)</f>
        <v>-1687205.16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-1687205.16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4" zoomScaleNormal="100" workbookViewId="0">
      <selection activeCell="B145" sqref="B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146406835.75999999</v>
      </c>
      <c r="D10" s="146">
        <v>113672660.11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146406835.75999999</v>
      </c>
      <c r="D16" s="147">
        <f>SUM(D9:D15)</f>
        <v>113672660.11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7467607.4100000001</v>
      </c>
      <c r="D21" s="147">
        <f>SUM(D22:D28)</f>
        <v>1173858.8799999999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7467607.4100000001</v>
      </c>
      <c r="D27" s="146">
        <v>1173858.8799999999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17272776.07</v>
      </c>
      <c r="D29" s="147">
        <f>SUM(D30:D37)</f>
        <v>12476219.940000001</v>
      </c>
    </row>
    <row r="30" spans="1:5" x14ac:dyDescent="0.2">
      <c r="A30" s="26">
        <v>1241</v>
      </c>
      <c r="B30" s="22" t="s">
        <v>158</v>
      </c>
      <c r="C30" s="146">
        <v>12922093.99</v>
      </c>
      <c r="D30" s="146">
        <v>6206772.4199999999</v>
      </c>
    </row>
    <row r="31" spans="1:5" x14ac:dyDescent="0.2">
      <c r="A31" s="26">
        <v>1242</v>
      </c>
      <c r="B31" s="22" t="s">
        <v>159</v>
      </c>
      <c r="C31" s="146">
        <v>250856.95999999999</v>
      </c>
      <c r="D31" s="146">
        <v>81583.38</v>
      </c>
    </row>
    <row r="32" spans="1:5" x14ac:dyDescent="0.2">
      <c r="A32" s="26">
        <v>1243</v>
      </c>
      <c r="B32" s="22" t="s">
        <v>160</v>
      </c>
      <c r="C32" s="146">
        <v>90371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463000</v>
      </c>
      <c r="D33" s="146">
        <v>4600000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3512964.12</v>
      </c>
      <c r="D35" s="146">
        <v>1587864.14</v>
      </c>
    </row>
    <row r="36" spans="1:5" x14ac:dyDescent="0.2">
      <c r="A36" s="26">
        <v>1247</v>
      </c>
      <c r="B36" s="22" t="s">
        <v>164</v>
      </c>
      <c r="C36" s="146">
        <v>33490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24740383.48</v>
      </c>
      <c r="D44" s="147">
        <f>D21+D29+D38</f>
        <v>13650078.82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79643131.599999994</v>
      </c>
      <c r="D48" s="147">
        <v>-30483709.670000002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3213324.83</v>
      </c>
      <c r="D49" s="147">
        <f>D54+D66+D94+D97+D50</f>
        <v>32035404.810000002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1404183.85</v>
      </c>
      <c r="D66" s="147">
        <f>D67+D76+D79+D85</f>
        <v>15648006.620000001</v>
      </c>
    </row>
    <row r="67" spans="1:4" x14ac:dyDescent="0.2">
      <c r="A67" s="26">
        <v>5510</v>
      </c>
      <c r="B67" s="22" t="s">
        <v>358</v>
      </c>
      <c r="C67" s="146">
        <f>SUM(C68:C75)</f>
        <v>1404154.57</v>
      </c>
      <c r="D67" s="146">
        <f>SUM(D68:D75)</f>
        <v>15647221.210000001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15647221.210000001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1404154.57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29.28</v>
      </c>
      <c r="D85" s="146">
        <f>SUM(D86:D93)</f>
        <v>785.41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29.28</v>
      </c>
      <c r="D93" s="146">
        <v>785.41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1809140.98</v>
      </c>
      <c r="D97" s="147">
        <f>SUM(D98:D102)</f>
        <v>16387398.189999999</v>
      </c>
    </row>
    <row r="98" spans="1:4" x14ac:dyDescent="0.2">
      <c r="A98" s="26">
        <v>2111</v>
      </c>
      <c r="B98" s="22" t="s">
        <v>523</v>
      </c>
      <c r="C98" s="146">
        <v>693021.64</v>
      </c>
      <c r="D98" s="146">
        <v>14059243.279999999</v>
      </c>
    </row>
    <row r="99" spans="1:4" x14ac:dyDescent="0.2">
      <c r="A99" s="26">
        <v>2112</v>
      </c>
      <c r="B99" s="22" t="s">
        <v>524</v>
      </c>
      <c r="C99" s="146">
        <v>991174.97</v>
      </c>
      <c r="D99" s="146">
        <v>212752.41</v>
      </c>
    </row>
    <row r="100" spans="1:4" x14ac:dyDescent="0.2">
      <c r="A100" s="26">
        <v>2112</v>
      </c>
      <c r="B100" s="22" t="s">
        <v>525</v>
      </c>
      <c r="C100" s="146">
        <v>10944.37</v>
      </c>
      <c r="D100" s="146">
        <v>2115402.5</v>
      </c>
    </row>
    <row r="101" spans="1:4" x14ac:dyDescent="0.2">
      <c r="A101" s="26">
        <v>2115</v>
      </c>
      <c r="B101" s="22" t="s">
        <v>526</v>
      </c>
      <c r="C101" s="146">
        <v>114000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3787038.6500000004</v>
      </c>
      <c r="D106" s="150">
        <f>+D107+D129</f>
        <v>108.72</v>
      </c>
    </row>
    <row r="107" spans="1:4" x14ac:dyDescent="0.2">
      <c r="A107" s="96">
        <v>4300</v>
      </c>
      <c r="B107" s="100" t="s">
        <v>590</v>
      </c>
      <c r="C107" s="153">
        <f>C121+C108+C111+C117+C119</f>
        <v>10.87</v>
      </c>
      <c r="D107" s="155">
        <f>D121+D108+D111+D117+D119</f>
        <v>108.72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10.87</v>
      </c>
      <c r="D121" s="157">
        <f>SUM(D122:D128)</f>
        <v>108.72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10.87</v>
      </c>
      <c r="D128" s="154">
        <v>108.72</v>
      </c>
    </row>
    <row r="129" spans="1:4" x14ac:dyDescent="0.2">
      <c r="A129" s="33">
        <v>1120</v>
      </c>
      <c r="B129" s="85" t="s">
        <v>528</v>
      </c>
      <c r="C129" s="147">
        <f>SUM(C130:C138)</f>
        <v>3787027.7800000003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287027.78000000003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3500000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79069417.779999986</v>
      </c>
      <c r="D139" s="147">
        <f>D48+D49-D103-D106</f>
        <v>1551586.4200000006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opLeftCell="A7" workbookViewId="0">
      <selection activeCell="B27" sqref="B2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447527877.75999999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10.87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10.87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447527888.63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23" workbookViewId="0">
      <selection activeCell="B46" sqref="B4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391220956.66000003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24740383.48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12955583.99</v>
      </c>
    </row>
    <row r="12" spans="1:3" x14ac:dyDescent="0.2">
      <c r="A12" s="76">
        <v>2.4</v>
      </c>
      <c r="B12" s="63" t="s">
        <v>159</v>
      </c>
      <c r="C12" s="93">
        <v>250856.95999999999</v>
      </c>
    </row>
    <row r="13" spans="1:3" x14ac:dyDescent="0.2">
      <c r="A13" s="76">
        <v>2.5</v>
      </c>
      <c r="B13" s="63" t="s">
        <v>160</v>
      </c>
      <c r="C13" s="93">
        <v>90371</v>
      </c>
    </row>
    <row r="14" spans="1:3" x14ac:dyDescent="0.2">
      <c r="A14" s="76">
        <v>2.6</v>
      </c>
      <c r="B14" s="63" t="s">
        <v>161</v>
      </c>
      <c r="C14" s="93">
        <v>463000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3512964.12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7467607.4100000001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1404183.85</v>
      </c>
    </row>
    <row r="32" spans="1:3" x14ac:dyDescent="0.2">
      <c r="A32" s="76" t="s">
        <v>470</v>
      </c>
      <c r="B32" s="63" t="s">
        <v>358</v>
      </c>
      <c r="C32" s="93">
        <v>1404154.57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29.28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367884757.03000003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50" zoomScale="96" zoomScaleNormal="96" workbookViewId="0">
      <selection activeCell="B62" sqref="B6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241774142.31</v>
      </c>
      <c r="D10" s="146">
        <v>2016</v>
      </c>
      <c r="E10" s="146">
        <v>-2016</v>
      </c>
      <c r="F10" s="146">
        <f>C10+D10+E10</f>
        <v>241774142.31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6">
        <v>-241774142.31</v>
      </c>
      <c r="D11" s="146">
        <v>0</v>
      </c>
      <c r="E11" s="146">
        <v>0</v>
      </c>
      <c r="F11" s="146">
        <f t="shared" ref="F11:F34" si="0">C11+D11+E11</f>
        <v>-241774142.31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469211198.19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-205406144.12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183722823.69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-3787027.78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-443740849.98000002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-469211198.19</v>
      </c>
    </row>
    <row r="51" spans="1:3" x14ac:dyDescent="0.2">
      <c r="A51" s="22">
        <v>8220</v>
      </c>
      <c r="B51" s="103" t="s">
        <v>46</v>
      </c>
      <c r="C51" s="160">
        <v>244327410.50999999</v>
      </c>
    </row>
    <row r="52" spans="1:3" x14ac:dyDescent="0.2">
      <c r="A52" s="22">
        <v>8230</v>
      </c>
      <c r="B52" s="103" t="s">
        <v>594</v>
      </c>
      <c r="C52" s="160">
        <v>-179946978.18000001</v>
      </c>
    </row>
    <row r="53" spans="1:3" x14ac:dyDescent="0.2">
      <c r="A53" s="22">
        <v>8240</v>
      </c>
      <c r="B53" s="103" t="s">
        <v>45</v>
      </c>
      <c r="C53" s="160">
        <v>13609809.199999999</v>
      </c>
    </row>
    <row r="54" spans="1:3" x14ac:dyDescent="0.2">
      <c r="A54" s="22">
        <v>8250</v>
      </c>
      <c r="B54" s="103" t="s">
        <v>44</v>
      </c>
      <c r="C54" s="160">
        <v>4142</v>
      </c>
    </row>
    <row r="55" spans="1:3" x14ac:dyDescent="0.2">
      <c r="A55" s="22">
        <v>8260</v>
      </c>
      <c r="B55" s="103" t="s">
        <v>43</v>
      </c>
      <c r="C55" s="160">
        <v>1804998.98</v>
      </c>
    </row>
    <row r="56" spans="1:3" x14ac:dyDescent="0.2">
      <c r="A56" s="22">
        <v>8270</v>
      </c>
      <c r="B56" s="103" t="s">
        <v>42</v>
      </c>
      <c r="C56" s="160">
        <v>389411815.68000001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2019-02-13T21:19:08Z</cp:lastPrinted>
  <dcterms:created xsi:type="dcterms:W3CDTF">2012-12-11T20:36:24Z</dcterms:created>
  <dcterms:modified xsi:type="dcterms:W3CDTF">2025-10-17T18:16:13Z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