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2DO TRIM\ORIGINALES\"/>
    </mc:Choice>
  </mc:AlternateContent>
  <xr:revisionPtr revIDLastSave="0" documentId="8_{48B38007-3573-4265-84F9-246521292F69}" xr6:coauthVersionLast="36" xr6:coauthVersionMax="36" xr10:uidLastSave="{00000000-0000-0000-0000-000000000000}"/>
  <bookViews>
    <workbookView xWindow="0" yWindow="0" windowWidth="19200" windowHeight="6324" tabRatio="863" activeTab="4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E155" i="59" s="1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E15" i="61" s="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44" i="62" l="1"/>
  <c r="E21" i="62"/>
  <c r="C57" i="60"/>
  <c r="C66" i="62"/>
  <c r="C49" i="62" s="1"/>
  <c r="D66" i="62"/>
  <c r="D49" i="62" s="1"/>
  <c r="D145" i="62" s="1"/>
  <c r="C94" i="60"/>
  <c r="E94" i="60" s="1"/>
  <c r="C69" i="60"/>
  <c r="C145" i="62" l="1"/>
  <c r="E48" i="62" s="1"/>
  <c r="C148" i="59"/>
  <c r="E144" i="59" s="1"/>
  <c r="C134" i="59"/>
  <c r="C127" i="59"/>
  <c r="E127" i="59" s="1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F76" i="59" s="1"/>
  <c r="E64" i="59"/>
  <c r="D64" i="59"/>
  <c r="C64" i="59"/>
  <c r="E56" i="59"/>
  <c r="D56" i="59"/>
  <c r="C56" i="59"/>
  <c r="F56" i="59" l="1"/>
  <c r="H110" i="59"/>
  <c r="C31" i="64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<sst xmlns="http://schemas.openxmlformats.org/spreadsheetml/2006/main" count="860" uniqueCount="604">
  <si>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</si>
  <si>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</si>
  <si>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</si>
  <si>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</si>
  <si>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</si>
  <si>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</si>
  <si>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</si>
  <si>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</si>
  <si>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</si>
  <si>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</si>
  <si>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</si>
  <si>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</si>
  <si>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</si>
  <si>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</si>
  <si>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</si>
  <si>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</si>
  <si>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</si>
  <si>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</si>
  <si>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</si>
  <si>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</si>
  <si>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</si>
  <si>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</si>
  <si>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</si>
  <si>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</si>
  <si>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</si>
  <si>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</si>
  <si>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</si>
  <si>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</si>
  <si>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</si>
  <si>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</si>
  <si>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</si>
  <si>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</si>
  <si>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</si>
  <si>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</si>
  <si>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</si>
  <si>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</si>
  <si>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</si>
  <si>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</si>
  <si>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</si>
  <si>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</si>
  <si>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</si>
  <si>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</si>
  <si>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</si>
  <si>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</si>
  <si>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</si>
  <si>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</si>
  <si>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</si>
  <si>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</si>
  <si>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</si>
  <si>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</si>
  <si>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</si>
  <si>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</si>
  <si>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</si>
  <si>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</si>
  <si>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</si>
  <si>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</si>
  <si>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</si>
  <si>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</si>
  <si>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</si>
  <si>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</si>
  <si>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</si>
  <si>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</si>
  <si>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</si>
  <si>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</si>
  <si>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</si>
  <si>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</si>
  <si>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</si>
  <si>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</si>
  <si>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</si>
  <si>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</si>
  <si>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</si>
  <si>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</si>
  <si>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</si>
  <si>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</si>
  <si>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</si>
  <si>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</si>
  <si>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</si>
  <si>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</si>
  <si>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</si>
  <si>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</si>
  <si>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</si>
  <si>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</si>
  <si>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</si>
  <si>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</si>
  <si>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</si>
  <si>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</si>
  <si>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</si>
  <si>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</si>
  <si>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</si>
  <si>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</si>
  <si>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</si>
  <si>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</si>
  <si>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</si>
  <si>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</si>
  <si>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</si>
  <si>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</si>
  <si>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</si>
  <si>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</si>
  <si>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</si>
  <si>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</si>
  <si>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</si>
  <si>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</si>
  <si>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</si>
  <si>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</si>
  <si>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</si>
  <si>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</si>
  <si>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</si>
  <si>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</si>
  <si>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</si>
  <si>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</si>
  <si>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</si>
  <si>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</si>
  <si>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</si>
  <si>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</si>
  <si>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</si>
  <si>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</si>
  <si>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</si>
  <si>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</si>
  <si>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</si>
  <si>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</si>
  <si>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</si>
  <si>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</si>
  <si>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</si>
  <si>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</si>
  <si>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</si>
  <si>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</si>
  <si>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</si>
  <si>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</si>
  <si>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</si>
  <si>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</si>
  <si>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</si>
  <si>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</si>
  <si>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</si>
  <si>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</si>
  <si>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</si>
  <si>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</si>
  <si>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</si>
  <si>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</si>
  <si>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</si>
  <si>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</si>
  <si>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</si>
  <si>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</si>
  <si>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</si>
  <si>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</si>
  <si>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</si>
  <si>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</si>
  <si>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</si>
  <si>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</si>
  <si>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</si>
  <si>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</si>
  <si>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</si>
  <si>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</si>
  <si>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</si>
  <si>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</si>
  <si>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</si>
  <si>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</si>
  <si>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</si>
  <si>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</si>
  <si>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</si>
  <si>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</si>
  <si>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</si>
  <si>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</si>
  <si>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</si>
  <si>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</si>
  <si>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</si>
  <si>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</si>
  <si>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</si>
  <si>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</si>
  <si>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</si>
  <si>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</si>
  <si>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</si>
  <si>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</si>
  <si>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</si>
  <si>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</si>
  <si>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</si>
  <si>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</si>
  <si>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</si>
  <si>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</si>
  <si>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</si>
  <si>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</si>
  <si>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</si>
  <si>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</si>
  <si>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</si>
  <si>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</si>
  <si>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</si>
  <si>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</si>
  <si>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</si>
  <si>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</si>
  <si>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</si>
  <si>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</si>
  <si>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</si>
  <si>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</si>
  <si>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</si>
  <si>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</si>
  <si>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</si>
  <si>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</si>
  <si>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</si>
  <si>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</si>
  <si>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</si>
  <si>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</si>
  <si>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</si>
  <si>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</si>
  <si>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</si>
  <si>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</si>
  <si>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</si>
  <si>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</si>
  <si>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</si>
  <si>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</si>
  <si>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</si>
  <si>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</si>
  <si>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</si>
  <si>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</si>
  <si>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</si>
  <si>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</si>
  <si>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</si>
  <si>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</si>
  <si>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</si>
  <si>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</si>
  <si>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</si>
  <si>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</si>
  <si>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</si>
  <si>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</si>
  <si>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</si>
  <si>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</si>
  <si>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</si>
  <si>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</si>
  <si>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</si>
  <si>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</si>
  <si>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</si>
  <si>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</si>
  <si>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</si>
  <si>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</si>
  <si>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</si>
  <si>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</si>
  <si>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</si>
  <si>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</si>
  <si>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</si>
  <si>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</si>
  <si>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</si>
  <si>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</si>
  <si>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</si>
  <si>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</si>
  <si>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</si>
  <si>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</si>
  <si>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</si>
  <si>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</si>
  <si>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</si>
  <si>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</si>
  <si>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</si>
  <si>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</si>
  <si>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</si>
  <si>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</si>
  <si>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</si>
  <si>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</si>
  <si>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</si>
  <si>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</si>
  <si>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</si>
  <si>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</si>
  <si>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</si>
  <si>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</si>
  <si>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</si>
  <si>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</si>
  <si>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</si>
  <si>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</si>
  <si>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</si>
  <si>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</si>
  <si>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</si>
  <si>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</si>
  <si>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</si>
  <si>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</si>
  <si>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</si>
  <si>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</si>
  <si>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</si>
  <si>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</si>
  <si>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</si>
  <si>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</si>
  <si>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</si>
  <si>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</si>
  <si>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</si>
  <si>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</si>
  <si>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</si>
  <si>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</si>
  <si>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</si>
  <si>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</si>
  <si>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</si>
  <si>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</si>
  <si>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</si>
  <si>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</si>
  <si>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</si>
  <si>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</si>
  <si>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</si>
  <si>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</si>
  <si>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</si>
  <si>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</si>
  <si>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</si>
  <si>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</si>
  <si>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</si>
  <si>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</si>
  <si>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</si>
  <si>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</si>
  <si>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</si>
  <si>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</si>
  <si>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</si>
  <si>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</si>
  <si>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</si>
  <si>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</si>
  <si>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</si>
  <si>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</si>
  <si>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</si>
  <si>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</si>
  <si>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</si>
  <si>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</si>
  <si>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</si>
  <si>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</si>
  <si>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</si>
  <si>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</si>
  <si>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</si>
  <si>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</si>
  <si>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</si>
  <si>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</si>
  <si>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</si>
  <si>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</si>
  <si>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</si>
  <si>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</si>
  <si>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</si>
  <si>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</si>
  <si>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</si>
  <si>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</si>
  <si>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</si>
  <si>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</si>
  <si>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</si>
  <si>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</si>
  <si>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</si>
  <si>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</si>
  <si>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</si>
  <si>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</si>
  <si>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</si>
  <si>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</si>
  <si>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</si>
  <si>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</si>
  <si>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</si>
  <si>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</si>
  <si>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</si>
  <si>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</si>
  <si>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</si>
  <si>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</si>
  <si>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</si>
  <si>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</si>
  <si>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</si>
  <si>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</si>
  <si>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</si>
  <si>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</si>
  <si>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</si>
  <si>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</si>
  <si>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</si>
  <si>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</si>
  <si>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</si>
  <si>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</si>
  <si>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</si>
  <si>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</si>
  <si>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</si>
  <si>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</si>
  <si>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</si>
  <si>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</si>
  <si>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</si>
  <si>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</si>
  <si>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</si>
  <si>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</si>
  <si>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</si>
  <si>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</si>
  <si>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</si>
  <si>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</si>
  <si>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</si>
  <si>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</si>
  <si>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</si>
  <si>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</si>
  <si>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</si>
  <si>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</si>
  <si>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</si>
  <si>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</si>
  <si>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</si>
  <si>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</si>
  <si>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</si>
  <si>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</si>
  <si>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</si>
  <si>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</si>
  <si>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</si>
  <si>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</si>
  <si>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</si>
  <si>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</si>
  <si>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</si>
  <si>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</si>
  <si>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</si>
  <si>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</si>
  <si>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</si>
  <si>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</si>
  <si>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</si>
  <si>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</si>
  <si>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</si>
  <si>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</si>
  <si>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</si>
  <si>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</si>
  <si>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</si>
  <si>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</si>
  <si>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</si>
  <si>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</si>
  <si>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</si>
  <si>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</si>
  <si>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</si>
  <si>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</si>
  <si>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</si>
  <si>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</si>
  <si>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</si>
  <si>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</si>
  <si>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</si>
  <si>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</si>
  <si>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</si>
  <si>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</si>
  <si>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</si>
  <si>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</si>
  <si>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</si>
  <si>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</si>
  <si>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</si>
  <si>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</si>
  <si>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</si>
  <si>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</si>
  <si>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</si>
  <si>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</si>
  <si>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</si>
  <si>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</si>
  <si>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</si>
  <si>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</si>
  <si>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</si>
  <si>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</si>
  <si>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</si>
  <si>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</si>
  <si>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</si>
  <si>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</si>
  <si>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</si>
  <si>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</si>
  <si>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</si>
  <si>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</si>
  <si>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</si>
  <si>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</si>
  <si>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</si>
  <si>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</si>
  <si>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</si>
  <si>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</si>
  <si>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</si>
  <si>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</si>
  <si>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</si>
  <si>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</si>
  <si>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</si>
  <si>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</si>
  <si>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</si>
  <si>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</si>
  <si>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</si>
  <si>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</si>
  <si>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</si>
  <si>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</si>
  <si>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</si>
  <si>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</si>
  <si>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</si>
  <si>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</si>
  <si>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</si>
  <si>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</si>
  <si>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</si>
  <si>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</si>
  <si>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</si>
  <si>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</si>
  <si>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</si>
  <si>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</si>
  <si>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</si>
  <si>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</si>
  <si>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</si>
  <si>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</si>
  <si>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</si>
  <si>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</si>
  <si>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</si>
  <si>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</si>
  <si>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</si>
  <si>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</si>
  <si>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</si>
  <si>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</si>
  <si>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</si>
  <si>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</si>
  <si>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</si>
  <si>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</si>
  <si>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</si>
  <si>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</si>
  <si>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</si>
  <si>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</si>
  <si>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</si>
  <si>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</si>
  <si>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</si>
  <si>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</si>
  <si>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</si>
  <si>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</si>
  <si>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</si>
  <si>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</si>
  <si>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</si>
  <si>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</si>
  <si>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</si>
  <si>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</si>
  <si>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</si>
  <si>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</si>
  <si>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</si>
  <si>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</si>
  <si>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</si>
  <si>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</si>
  <si>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</si>
  <si>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</si>
  <si>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</si>
  <si>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</si>
  <si>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</si>
  <si>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</si>
  <si>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</si>
  <si>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</si>
  <si>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</si>
  <si>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</si>
  <si>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</si>
  <si>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</si>
  <si>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</si>
  <si>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</si>
  <si>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</si>
  <si>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</si>
  <si>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</si>
  <si>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</si>
  <si>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</si>
  <si>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</si>
  <si>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</si>
  <si>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</si>
  <si>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</si>
  <si>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</si>
  <si>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</si>
  <si>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</si>
  <si>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</si>
  <si>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</si>
  <si>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</si>
  <si>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</si>
  <si>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</si>
  <si>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</si>
  <si>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</si>
  <si>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</si>
  <si>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</si>
  <si>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</si>
  <si>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</si>
  <si>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</si>
  <si>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</si>
  <si>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</si>
  <si>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</si>
  <si>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</si>
  <si>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</si>
  <si>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</si>
  <si>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</si>
  <si>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</si>
  <si>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</si>
  <si>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</si>
  <si>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</si>
  <si>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</si>
  <si>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</si>
  <si>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</si>
  <si>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</si>
  <si>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</si>
  <si>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</si>
  <si>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</si>
  <si>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</si>
  <si>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</si>
  <si>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</si>
  <si>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</si>
  <si>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</si>
  <si>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</si>
  <si>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</si>
  <si>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</si>
  <si>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</si>
  <si>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</si>
  <si>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</si>
  <si>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</si>
  <si>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</si>
  <si>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</si>
  <si>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</si>
  <si>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</si>
  <si>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</si>
  <si>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</si>
  <si>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</si>
  <si>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</si>
  <si>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</si>
  <si>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</si>
  <si>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</si>
  <si>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</si>
  <si>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</si>
  <si>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</si>
  <si>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</si>
  <si>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</si>
  <si>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</si>
  <si>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</si>
  <si>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</si>
  <si>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</si>
  <si>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</si>
  <si>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</si>
  <si>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</si>
  <si>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</si>
  <si>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COLEGIO DE EDUCACION PROFESIONAL TECNICA DEL ESTADO DE GUANAJUATO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</si>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</sst>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D14" sqref="D14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162" t="s">
        <v>602</v>
      </c>
      <c r="B1" s="163"/>
      <c r="C1" s="104" t="s">
        <v>495</v>
      </c>
      <c r="D1" s="105">
        <v>2025</v>
      </c>
    </row>
    <row r="2" spans="1:4" ht="16.2" customHeight="1" x14ac:dyDescent="0.2">
      <c r="A2" s="164" t="s">
        <v>494</v>
      </c>
      <c r="B2" s="165"/>
      <c r="C2" s="10" t="s">
        <v>496</v>
      </c>
      <c r="D2" s="106" t="s">
        <v>501</v>
      </c>
    </row>
    <row r="3" spans="1:4" ht="16.2" customHeight="1" x14ac:dyDescent="0.2">
      <c r="A3" s="166" t="s">
        <v>603</v>
      </c>
      <c r="B3" s="167"/>
      <c r="C3" s="10" t="s">
        <v>497</v>
      </c>
      <c r="D3" s="107">
        <v>2</v>
      </c>
    </row>
    <row r="4" spans="1:4" ht="16.2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0.8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55" zoomScaleNormal="100" workbookViewId="0">
      <selection activeCell="E95" sqref="E95"/>
    </sheetView>
  </sheetViews>
  <sheetFormatPr baseColWidth="10" defaultColWidth="9.109375" defaultRowHeight="10.199999999999999" x14ac:dyDescent="0.2"/>
  <cols>
    <col min="1" max="1" width="10" style="14" customWidth="1"/>
    <col min="2" max="2" width="83" style="14" customWidth="1"/>
    <col min="3" max="4" width="15.6640625" style="14" customWidth="1"/>
    <col min="5" max="5" width="24.21875" style="14" bestFit="1" customWidth="1"/>
    <col min="6" max="16384" width="9.109375" style="14"/>
  </cols>
  <sheetData>
    <row r="1" spans="1:5" s="19" customFormat="1" ht="18.899999999999999" customHeight="1" x14ac:dyDescent="0.3">
      <c r="A1" s="165" t="s">
        <v>602</v>
      </c>
      <c r="B1" s="165"/>
      <c r="C1" s="165"/>
      <c r="D1" s="10" t="s">
        <v>498</v>
      </c>
      <c r="E1" s="18">
        <v>2025</v>
      </c>
    </row>
    <row r="2" spans="1:5" s="11" customFormat="1" ht="18.899999999999999" customHeight="1" x14ac:dyDescent="0.3">
      <c r="A2" s="165" t="s">
        <v>503</v>
      </c>
      <c r="B2" s="165"/>
      <c r="C2" s="165"/>
      <c r="D2" s="10" t="s">
        <v>499</v>
      </c>
      <c r="E2" s="18" t="s">
        <v>501</v>
      </c>
    </row>
    <row r="3" spans="1:5" s="11" customFormat="1" ht="18.899999999999999" customHeight="1" x14ac:dyDescent="0.3">
      <c r="A3" s="165" t="s">
        <v>603</v>
      </c>
      <c r="B3" s="165"/>
      <c r="C3" s="165"/>
      <c r="D3" s="10" t="s">
        <v>500</v>
      </c>
      <c r="E3" s="18">
        <v>2</v>
      </c>
    </row>
    <row r="4" spans="1:5" s="11" customFormat="1" ht="18.899999999999999" customHeight="1" x14ac:dyDescent="0.3">
      <c r="A4" s="165" t="s">
        <v>516</v>
      </c>
      <c r="B4" s="165"/>
      <c r="C4" s="165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597</v>
      </c>
    </row>
    <row r="9" spans="1:5" x14ac:dyDescent="0.2">
      <c r="A9" s="109">
        <v>4000</v>
      </c>
      <c r="B9" s="108" t="s">
        <v>557</v>
      </c>
      <c r="C9" s="141">
        <f>SUM(C10+C57+C69)</f>
        <v>294046899.04000002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1">
        <f>SUM(C11+C21+C27+C30+C36+C39+C48)</f>
        <v>45945614.689999998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0</v>
      </c>
      <c r="D18" s="78"/>
      <c r="E18" s="39"/>
    </row>
    <row r="19" spans="1:5" ht="20.399999999999999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0.399999999999999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0.399999999999999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0</v>
      </c>
      <c r="D37" s="78"/>
      <c r="E37" s="39"/>
    </row>
    <row r="38" spans="1:5" ht="20.399999999999999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0.399999999999999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45945614.689999998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0.399999999999999" x14ac:dyDescent="0.2">
      <c r="A51" s="40">
        <v>4173</v>
      </c>
      <c r="B51" s="42" t="s">
        <v>419</v>
      </c>
      <c r="C51" s="142">
        <v>45945614.689999998</v>
      </c>
      <c r="D51" s="78"/>
      <c r="E51" s="39"/>
    </row>
    <row r="52" spans="1:5" ht="20.399999999999999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0.399999999999999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0.399999999999999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0.399999999999999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0.6" x14ac:dyDescent="0.2">
      <c r="A57" s="109">
        <v>4200</v>
      </c>
      <c r="B57" s="110" t="s">
        <v>425</v>
      </c>
      <c r="C57" s="141">
        <f>+C58+C64</f>
        <v>246598472.68000001</v>
      </c>
      <c r="D57" s="78"/>
      <c r="E57" s="39"/>
    </row>
    <row r="58" spans="1:5" ht="20.399999999999999" x14ac:dyDescent="0.2">
      <c r="A58" s="109">
        <v>4210</v>
      </c>
      <c r="B58" s="110" t="s">
        <v>426</v>
      </c>
      <c r="C58" s="141">
        <f>SUM(C59:C63)</f>
        <v>174956894.53999999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174956894.53999999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f>SUM(C65:C68)</f>
        <v>71641578.140000001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71641578.140000001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f>C70+C73+C79+C81+C83</f>
        <v>1502811.67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1502811.67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1502811.67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1">
        <f>C95+C123+C156+C166+C181+C210</f>
        <v>243384236.12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1">
        <f>C96+C103+C113</f>
        <v>243265721.05000001</v>
      </c>
      <c r="D95" s="112">
        <f>C95/$C$94</f>
        <v>0.99951305363120746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204530988.09</v>
      </c>
      <c r="D96" s="112">
        <f t="shared" ref="D96:D159" si="0">C96/$C$94</f>
        <v>0.84036251217665758</v>
      </c>
      <c r="E96" s="41"/>
    </row>
    <row r="97" spans="1:5" x14ac:dyDescent="0.2">
      <c r="A97" s="43">
        <v>5111</v>
      </c>
      <c r="B97" s="41" t="s">
        <v>280</v>
      </c>
      <c r="C97" s="142">
        <v>79547411.870000005</v>
      </c>
      <c r="D97" s="44">
        <f t="shared" si="0"/>
        <v>0.32683880081197758</v>
      </c>
      <c r="E97" s="41"/>
    </row>
    <row r="98" spans="1:5" x14ac:dyDescent="0.2">
      <c r="A98" s="43">
        <v>5112</v>
      </c>
      <c r="B98" s="41" t="s">
        <v>281</v>
      </c>
      <c r="C98" s="142">
        <v>34618427.310000002</v>
      </c>
      <c r="D98" s="44">
        <f t="shared" si="0"/>
        <v>0.14223775484346271</v>
      </c>
      <c r="E98" s="41"/>
    </row>
    <row r="99" spans="1:5" x14ac:dyDescent="0.2">
      <c r="A99" s="43">
        <v>5113</v>
      </c>
      <c r="B99" s="41" t="s">
        <v>282</v>
      </c>
      <c r="C99" s="142">
        <v>36503033.840000004</v>
      </c>
      <c r="D99" s="44">
        <f t="shared" si="0"/>
        <v>0.14998109336055057</v>
      </c>
      <c r="E99" s="41"/>
    </row>
    <row r="100" spans="1:5" x14ac:dyDescent="0.2">
      <c r="A100" s="43">
        <v>5114</v>
      </c>
      <c r="B100" s="41" t="s">
        <v>283</v>
      </c>
      <c r="C100" s="142">
        <v>23587571.399999999</v>
      </c>
      <c r="D100" s="44">
        <f t="shared" si="0"/>
        <v>9.6914951337974925E-2</v>
      </c>
      <c r="E100" s="41"/>
    </row>
    <row r="101" spans="1:5" x14ac:dyDescent="0.2">
      <c r="A101" s="43">
        <v>5115</v>
      </c>
      <c r="B101" s="41" t="s">
        <v>284</v>
      </c>
      <c r="C101" s="142">
        <v>19026495</v>
      </c>
      <c r="D101" s="44">
        <f t="shared" si="0"/>
        <v>7.8174722008778882E-2</v>
      </c>
      <c r="E101" s="41"/>
    </row>
    <row r="102" spans="1:5" x14ac:dyDescent="0.2">
      <c r="A102" s="43">
        <v>5116</v>
      </c>
      <c r="B102" s="41" t="s">
        <v>285</v>
      </c>
      <c r="C102" s="142">
        <v>11248048.67</v>
      </c>
      <c r="D102" s="44">
        <f t="shared" si="0"/>
        <v>4.6215189813912913E-2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7285079.5599999996</v>
      </c>
      <c r="D103" s="112">
        <f t="shared" si="0"/>
        <v>2.9932421573959742E-2</v>
      </c>
      <c r="E103" s="41"/>
    </row>
    <row r="104" spans="1:5" x14ac:dyDescent="0.2">
      <c r="A104" s="43">
        <v>5121</v>
      </c>
      <c r="B104" s="41" t="s">
        <v>287</v>
      </c>
      <c r="C104" s="142">
        <v>886081.49</v>
      </c>
      <c r="D104" s="44">
        <f t="shared" si="0"/>
        <v>3.6406691909295213E-3</v>
      </c>
      <c r="E104" s="41"/>
    </row>
    <row r="105" spans="1:5" x14ac:dyDescent="0.2">
      <c r="A105" s="43">
        <v>5122</v>
      </c>
      <c r="B105" s="41" t="s">
        <v>288</v>
      </c>
      <c r="C105" s="142">
        <v>4727064.59</v>
      </c>
      <c r="D105" s="44">
        <f t="shared" si="0"/>
        <v>1.9422229908387871E-2</v>
      </c>
      <c r="E105" s="41"/>
    </row>
    <row r="106" spans="1:5" x14ac:dyDescent="0.2">
      <c r="A106" s="43">
        <v>5123</v>
      </c>
      <c r="B106" s="41" t="s">
        <v>289</v>
      </c>
      <c r="C106" s="142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2">
        <v>440705.28000000003</v>
      </c>
      <c r="D107" s="44">
        <f t="shared" si="0"/>
        <v>1.8107388014345816E-3</v>
      </c>
      <c r="E107" s="41"/>
    </row>
    <row r="108" spans="1:5" x14ac:dyDescent="0.2">
      <c r="A108" s="43">
        <v>5125</v>
      </c>
      <c r="B108" s="41" t="s">
        <v>291</v>
      </c>
      <c r="C108" s="142">
        <v>92814.8</v>
      </c>
      <c r="D108" s="44">
        <f t="shared" si="0"/>
        <v>3.8135091031219414E-4</v>
      </c>
      <c r="E108" s="41"/>
    </row>
    <row r="109" spans="1:5" x14ac:dyDescent="0.2">
      <c r="A109" s="43">
        <v>5126</v>
      </c>
      <c r="B109" s="41" t="s">
        <v>292</v>
      </c>
      <c r="C109" s="142">
        <v>558689.42000000004</v>
      </c>
      <c r="D109" s="44">
        <f t="shared" si="0"/>
        <v>2.295503722453658E-3</v>
      </c>
      <c r="E109" s="41"/>
    </row>
    <row r="110" spans="1:5" x14ac:dyDescent="0.2">
      <c r="A110" s="43">
        <v>5127</v>
      </c>
      <c r="B110" s="41" t="s">
        <v>293</v>
      </c>
      <c r="C110" s="142">
        <v>65728.800000000003</v>
      </c>
      <c r="D110" s="44">
        <f t="shared" si="0"/>
        <v>2.7006186204924372E-4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2">
        <v>513995.18</v>
      </c>
      <c r="D112" s="44">
        <f t="shared" si="0"/>
        <v>2.1118671783926708E-3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31449653.399999999</v>
      </c>
      <c r="D113" s="112">
        <f t="shared" si="0"/>
        <v>0.12921811988059007</v>
      </c>
      <c r="E113" s="41"/>
    </row>
    <row r="114" spans="1:5" x14ac:dyDescent="0.2">
      <c r="A114" s="43">
        <v>5131</v>
      </c>
      <c r="B114" s="41" t="s">
        <v>297</v>
      </c>
      <c r="C114" s="142">
        <v>3204786.08</v>
      </c>
      <c r="D114" s="44">
        <f t="shared" si="0"/>
        <v>1.3167599229474698E-2</v>
      </c>
      <c r="E114" s="41"/>
    </row>
    <row r="115" spans="1:5" x14ac:dyDescent="0.2">
      <c r="A115" s="43">
        <v>5132</v>
      </c>
      <c r="B115" s="41" t="s">
        <v>298</v>
      </c>
      <c r="C115" s="142">
        <v>1182149.04</v>
      </c>
      <c r="D115" s="44">
        <f t="shared" si="0"/>
        <v>4.8571306788215496E-3</v>
      </c>
      <c r="E115" s="41"/>
    </row>
    <row r="116" spans="1:5" x14ac:dyDescent="0.2">
      <c r="A116" s="43">
        <v>5133</v>
      </c>
      <c r="B116" s="41" t="s">
        <v>299</v>
      </c>
      <c r="C116" s="142">
        <v>5066928.38</v>
      </c>
      <c r="D116" s="44">
        <f t="shared" si="0"/>
        <v>2.0818638301215872E-2</v>
      </c>
      <c r="E116" s="41"/>
    </row>
    <row r="117" spans="1:5" x14ac:dyDescent="0.2">
      <c r="A117" s="43">
        <v>5134</v>
      </c>
      <c r="B117" s="41" t="s">
        <v>300</v>
      </c>
      <c r="C117" s="142">
        <v>234221.03</v>
      </c>
      <c r="D117" s="44">
        <f t="shared" si="0"/>
        <v>9.6235086435309599E-4</v>
      </c>
      <c r="E117" s="41"/>
    </row>
    <row r="118" spans="1:5" x14ac:dyDescent="0.2">
      <c r="A118" s="43">
        <v>5135</v>
      </c>
      <c r="B118" s="41" t="s">
        <v>301</v>
      </c>
      <c r="C118" s="142">
        <v>12573427.119999999</v>
      </c>
      <c r="D118" s="44">
        <f t="shared" si="0"/>
        <v>5.1660811400294229E-2</v>
      </c>
      <c r="E118" s="41"/>
    </row>
    <row r="119" spans="1:5" x14ac:dyDescent="0.2">
      <c r="A119" s="43">
        <v>5136</v>
      </c>
      <c r="B119" s="41" t="s">
        <v>302</v>
      </c>
      <c r="C119" s="142">
        <v>410036.98</v>
      </c>
      <c r="D119" s="44">
        <f t="shared" si="0"/>
        <v>1.6847310513480925E-3</v>
      </c>
      <c r="E119" s="41"/>
    </row>
    <row r="120" spans="1:5" x14ac:dyDescent="0.2">
      <c r="A120" s="43">
        <v>5137</v>
      </c>
      <c r="B120" s="41" t="s">
        <v>303</v>
      </c>
      <c r="C120" s="142">
        <v>215457.73</v>
      </c>
      <c r="D120" s="44">
        <f t="shared" si="0"/>
        <v>8.8525753941503876E-4</v>
      </c>
      <c r="E120" s="41"/>
    </row>
    <row r="121" spans="1:5" x14ac:dyDescent="0.2">
      <c r="A121" s="43">
        <v>5138</v>
      </c>
      <c r="B121" s="41" t="s">
        <v>304</v>
      </c>
      <c r="C121" s="142">
        <v>1566022.18</v>
      </c>
      <c r="D121" s="44">
        <f t="shared" si="0"/>
        <v>6.4343615879373407E-3</v>
      </c>
      <c r="E121" s="41"/>
    </row>
    <row r="122" spans="1:5" x14ac:dyDescent="0.2">
      <c r="A122" s="43">
        <v>5139</v>
      </c>
      <c r="B122" s="41" t="s">
        <v>305</v>
      </c>
      <c r="C122" s="142">
        <v>6996624.8600000003</v>
      </c>
      <c r="D122" s="44">
        <f t="shared" si="0"/>
        <v>2.8747239227730145E-2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118500</v>
      </c>
      <c r="D123" s="112">
        <f t="shared" si="0"/>
        <v>4.8688445023848569E-4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2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2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118500</v>
      </c>
      <c r="D133" s="112">
        <f t="shared" si="0"/>
        <v>4.8688445023848569E-4</v>
      </c>
      <c r="E133" s="41"/>
    </row>
    <row r="134" spans="1:5" x14ac:dyDescent="0.2">
      <c r="A134" s="43">
        <v>5241</v>
      </c>
      <c r="B134" s="41" t="s">
        <v>315</v>
      </c>
      <c r="C134" s="142">
        <v>4500</v>
      </c>
      <c r="D134" s="44">
        <f t="shared" si="0"/>
        <v>1.8489282920448823E-5</v>
      </c>
      <c r="E134" s="41"/>
    </row>
    <row r="135" spans="1:5" x14ac:dyDescent="0.2">
      <c r="A135" s="43">
        <v>5242</v>
      </c>
      <c r="B135" s="41" t="s">
        <v>316</v>
      </c>
      <c r="C135" s="142">
        <v>114000</v>
      </c>
      <c r="D135" s="44">
        <f t="shared" si="0"/>
        <v>4.683951673180369E-4</v>
      </c>
      <c r="E135" s="41"/>
    </row>
    <row r="136" spans="1:5" x14ac:dyDescent="0.2">
      <c r="A136" s="43">
        <v>5243</v>
      </c>
      <c r="B136" s="41" t="s">
        <v>317</v>
      </c>
      <c r="C136" s="142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2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2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2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15.07</v>
      </c>
      <c r="D181" s="112">
        <f t="shared" si="1"/>
        <v>6.1918554135814173E-8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15.07</v>
      </c>
      <c r="D200" s="112">
        <f t="shared" si="1"/>
        <v>6.1918554135814173E-8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2">
        <v>15.07</v>
      </c>
      <c r="D209" s="44">
        <f t="shared" si="1"/>
        <v>6.1918554135814173E-8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f t="shared" si="1"/>
        <v>0</v>
      </c>
      <c r="E212" s="41"/>
    </row>
    <row r="213" spans="1:5" x14ac:dyDescent="0.2">
      <c r="C213" s="144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60" zoomScaleNormal="100" workbookViewId="0">
      <selection activeCell="E168" sqref="E168"/>
    </sheetView>
  </sheetViews>
  <sheetFormatPr baseColWidth="10" defaultColWidth="9.109375" defaultRowHeight="10.199999999999999" x14ac:dyDescent="0.2"/>
  <cols>
    <col min="1" max="1" width="10" style="14" customWidth="1"/>
    <col min="2" max="2" width="64.5546875" style="14" bestFit="1" customWidth="1"/>
    <col min="3" max="3" width="16.44140625" style="14" bestFit="1" customWidth="1"/>
    <col min="4" max="4" width="19.109375" style="14" customWidth="1"/>
    <col min="5" max="5" width="28" style="14" customWidth="1"/>
    <col min="6" max="6" width="53.88671875" style="14" bestFit="1" customWidth="1"/>
    <col min="7" max="7" width="16.6640625" style="14" customWidth="1"/>
    <col min="8" max="8" width="26" style="14" customWidth="1"/>
    <col min="9" max="9" width="27.109375" style="14" customWidth="1"/>
    <col min="10" max="10" width="22.21875" style="14" customWidth="1"/>
    <col min="11" max="16384" width="9.109375" style="14"/>
  </cols>
  <sheetData>
    <row r="1" spans="1:8" s="11" customFormat="1" ht="18.899999999999999" customHeight="1" x14ac:dyDescent="0.3">
      <c r="A1" s="171" t="s">
        <v>602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899999999999999" customHeight="1" x14ac:dyDescent="0.3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899999999999999" customHeight="1" x14ac:dyDescent="0.3">
      <c r="A3" s="171" t="s">
        <v>603</v>
      </c>
      <c r="B3" s="172"/>
      <c r="C3" s="172"/>
      <c r="D3" s="172"/>
      <c r="E3" s="172"/>
      <c r="F3" s="172"/>
      <c r="G3" s="10" t="s">
        <v>500</v>
      </c>
      <c r="H3" s="18">
        <v>2</v>
      </c>
    </row>
    <row r="4" spans="1:8" s="11" customFormat="1" ht="18.899999999999999" customHeight="1" x14ac:dyDescent="0.3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0</v>
      </c>
      <c r="E9" s="14" t="str">
        <f>+IF(OR(C9&lt;&gt;0,C10&lt;&gt;0,C11&lt;&gt;0),"","SIN INFORMACIÓN QUE REVELAR")</f>
        <v/>
      </c>
    </row>
    <row r="10" spans="1:8" x14ac:dyDescent="0.2">
      <c r="A10" s="16">
        <v>1115</v>
      </c>
      <c r="B10" s="14" t="s">
        <v>118</v>
      </c>
      <c r="C10" s="144">
        <v>0</v>
      </c>
    </row>
    <row r="11" spans="1:8" x14ac:dyDescent="0.2">
      <c r="A11" s="16">
        <v>1121</v>
      </c>
      <c r="B11" s="14" t="s">
        <v>119</v>
      </c>
      <c r="C11" s="144">
        <v>458488.8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12341322.24</v>
      </c>
      <c r="D15" s="144">
        <v>12210388.51</v>
      </c>
      <c r="E15" s="144">
        <v>12219425.560000001</v>
      </c>
      <c r="F15" s="144">
        <v>13360874.02</v>
      </c>
      <c r="G15" s="144">
        <v>6570813.1799999997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549870.78</v>
      </c>
      <c r="D20" s="144">
        <v>549870.78</v>
      </c>
      <c r="E20" s="144">
        <v>0</v>
      </c>
      <c r="F20" s="144">
        <v>0</v>
      </c>
      <c r="G20" s="144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4">
        <v>86943</v>
      </c>
      <c r="D21" s="144">
        <v>86943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1820962.78</v>
      </c>
      <c r="D27" s="144">
        <v>1820962.78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4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4">
        <v>0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f>SUM(C57:C63)</f>
        <v>1040528949.29</v>
      </c>
      <c r="D56" s="144">
        <f>SUM(D57:D63)</f>
        <v>0</v>
      </c>
      <c r="E56" s="144">
        <f>SUM(E57:E63)</f>
        <v>196235.3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4">
        <v>155662854.03</v>
      </c>
      <c r="D57" s="145"/>
      <c r="E57" s="145"/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815148244.02999997</v>
      </c>
      <c r="D59" s="144">
        <v>0</v>
      </c>
      <c r="E59" s="144">
        <v>196235.3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0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69717851.230000004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0</v>
      </c>
      <c r="D63" s="144">
        <v>0</v>
      </c>
      <c r="E63" s="144">
        <v>0</v>
      </c>
    </row>
    <row r="64" spans="1:10" x14ac:dyDescent="0.2">
      <c r="A64" s="16">
        <v>1240</v>
      </c>
      <c r="B64" s="14" t="s">
        <v>157</v>
      </c>
      <c r="C64" s="144">
        <f>SUM(C65:C72)</f>
        <v>384777003.01000005</v>
      </c>
      <c r="D64" s="144">
        <f t="shared" ref="D64:E64" si="0">SUM(D65:D72)</f>
        <v>0</v>
      </c>
      <c r="E64" s="144">
        <f t="shared" si="0"/>
        <v>308669489.63</v>
      </c>
    </row>
    <row r="65" spans="1:9" x14ac:dyDescent="0.2">
      <c r="A65" s="16">
        <v>1241</v>
      </c>
      <c r="B65" s="14" t="s">
        <v>158</v>
      </c>
      <c r="C65" s="144">
        <v>177649960.99000001</v>
      </c>
      <c r="D65" s="144">
        <v>0</v>
      </c>
      <c r="E65" s="144">
        <v>209493625.84</v>
      </c>
    </row>
    <row r="66" spans="1:9" x14ac:dyDescent="0.2">
      <c r="A66" s="16">
        <v>1242</v>
      </c>
      <c r="B66" s="14" t="s">
        <v>159</v>
      </c>
      <c r="C66" s="144">
        <v>12033525.09</v>
      </c>
      <c r="D66" s="144">
        <v>0</v>
      </c>
      <c r="E66" s="144">
        <v>8952609.3399999999</v>
      </c>
    </row>
    <row r="67" spans="1:9" x14ac:dyDescent="0.2">
      <c r="A67" s="16">
        <v>1243</v>
      </c>
      <c r="B67" s="14" t="s">
        <v>160</v>
      </c>
      <c r="C67" s="144">
        <v>10623948.24</v>
      </c>
      <c r="D67" s="144">
        <v>0</v>
      </c>
      <c r="E67" s="144">
        <v>8034507.3600000003</v>
      </c>
    </row>
    <row r="68" spans="1:9" x14ac:dyDescent="0.2">
      <c r="A68" s="16">
        <v>1244</v>
      </c>
      <c r="B68" s="14" t="s">
        <v>161</v>
      </c>
      <c r="C68" s="144">
        <v>20293385.84</v>
      </c>
      <c r="D68" s="144">
        <v>0</v>
      </c>
      <c r="E68" s="144">
        <v>13898470.689999999</v>
      </c>
    </row>
    <row r="69" spans="1:9" x14ac:dyDescent="0.2">
      <c r="A69" s="16">
        <v>1245</v>
      </c>
      <c r="B69" s="14" t="s">
        <v>162</v>
      </c>
      <c r="C69" s="144">
        <v>0</v>
      </c>
      <c r="D69" s="144">
        <v>0</v>
      </c>
      <c r="E69" s="144">
        <v>0</v>
      </c>
    </row>
    <row r="70" spans="1:9" x14ac:dyDescent="0.2">
      <c r="A70" s="16">
        <v>1246</v>
      </c>
      <c r="B70" s="14" t="s">
        <v>163</v>
      </c>
      <c r="C70" s="144">
        <v>162565962.68000001</v>
      </c>
      <c r="D70" s="144">
        <v>0</v>
      </c>
      <c r="E70" s="144">
        <v>68176215.310000002</v>
      </c>
    </row>
    <row r="71" spans="1:9" x14ac:dyDescent="0.2">
      <c r="A71" s="16">
        <v>1247</v>
      </c>
      <c r="B71" s="14" t="s">
        <v>164</v>
      </c>
      <c r="C71" s="144">
        <v>1610220.17</v>
      </c>
      <c r="D71" s="144">
        <v>0</v>
      </c>
      <c r="E71" s="144">
        <v>114061.09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f>SUM(C77:C81)</f>
        <v>0</v>
      </c>
      <c r="D76" s="144">
        <f>SUM(D77:D81)</f>
        <v>0</v>
      </c>
      <c r="E76" s="144">
        <f>SUM(E77:E81)</f>
        <v>0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>SIN INFORMACIÓN QUE REVELAR</v>
      </c>
    </row>
    <row r="77" spans="1:9" x14ac:dyDescent="0.2">
      <c r="A77" s="16">
        <v>1251</v>
      </c>
      <c r="B77" s="14" t="s">
        <v>168</v>
      </c>
      <c r="C77" s="144">
        <v>0</v>
      </c>
      <c r="D77" s="144">
        <v>0</v>
      </c>
      <c r="E77" s="144">
        <v>0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0</v>
      </c>
      <c r="D80" s="144">
        <v>0</v>
      </c>
      <c r="E80" s="144">
        <v>0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44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44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4">
        <v>0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4">
        <v>0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f>SUM(C104:C106)</f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4">
        <f>SUM(C111:C119)</f>
        <v>24049388.439999998</v>
      </c>
      <c r="D110" s="144">
        <f>SUM(D111:D119)</f>
        <v>24049388.439999998</v>
      </c>
      <c r="E110" s="144">
        <f>SUM(E111:E119)</f>
        <v>0</v>
      </c>
      <c r="F110" s="144">
        <f>SUM(F111:F119)</f>
        <v>0</v>
      </c>
      <c r="G110" s="144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4">
        <v>6140052.2599999998</v>
      </c>
      <c r="D111" s="144">
        <f>C111</f>
        <v>6140052.2599999998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2627038.63</v>
      </c>
      <c r="D112" s="144">
        <f t="shared" ref="D112:D119" si="1">C112</f>
        <v>2627038.63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0</v>
      </c>
      <c r="D113" s="144">
        <f t="shared" si="1"/>
        <v>0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0</v>
      </c>
      <c r="D115" s="144">
        <f t="shared" si="1"/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0</v>
      </c>
      <c r="D116" s="144">
        <f t="shared" si="1"/>
        <v>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7105113.5599999996</v>
      </c>
      <c r="D117" s="144">
        <f t="shared" si="1"/>
        <v>7105113.5599999996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8177183.9900000002</v>
      </c>
      <c r="D119" s="144">
        <f t="shared" si="1"/>
        <v>8177183.9900000002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f>SUM(C135:C140)</f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4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4">
        <v>0</v>
      </c>
    </row>
    <row r="146" spans="1:5" x14ac:dyDescent="0.2">
      <c r="A146" s="16">
        <v>2152</v>
      </c>
      <c r="B146" s="14" t="s">
        <v>569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0</v>
      </c>
    </row>
    <row r="148" spans="1:5" x14ac:dyDescent="0.2">
      <c r="A148" s="16">
        <v>2240</v>
      </c>
      <c r="B148" s="14" t="s">
        <v>219</v>
      </c>
      <c r="C148" s="144">
        <f>SUM(C149:C151)</f>
        <v>0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6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6">
        <v>0</v>
      </c>
      <c r="D160" s="117"/>
    </row>
    <row r="161" spans="1:5" x14ac:dyDescent="0.2">
      <c r="A161" s="116">
        <v>2262</v>
      </c>
      <c r="B161" s="117" t="s">
        <v>577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6">
        <f>SUM(C168:C170)</f>
        <v>5656.09</v>
      </c>
      <c r="D167" s="117"/>
      <c r="E167" s="117" t="str">
        <f>IF(OR(C167&lt;&gt;0,C168&lt;&gt;0,C169&lt;&gt;0,C170&lt;&gt;0),"","SIN INFORMACIÓN QUE REVELAR")</f>
        <v/>
      </c>
    </row>
    <row r="168" spans="1:5" x14ac:dyDescent="0.2">
      <c r="A168" s="116">
        <v>2191</v>
      </c>
      <c r="B168" s="117" t="s">
        <v>582</v>
      </c>
      <c r="C168" s="146">
        <v>5656.12</v>
      </c>
      <c r="D168" s="117"/>
      <c r="E168" s="117"/>
    </row>
    <row r="169" spans="1:5" x14ac:dyDescent="0.2">
      <c r="A169" s="116">
        <v>2192</v>
      </c>
      <c r="B169" s="117" t="s">
        <v>583</v>
      </c>
      <c r="C169" s="146">
        <v>0</v>
      </c>
      <c r="D169" s="117"/>
    </row>
    <row r="170" spans="1:5" x14ac:dyDescent="0.2">
      <c r="A170" s="116">
        <v>2199</v>
      </c>
      <c r="B170" s="117" t="s">
        <v>218</v>
      </c>
      <c r="C170" s="146">
        <v>-0.03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E16" sqref="E16"/>
    </sheetView>
  </sheetViews>
  <sheetFormatPr baseColWidth="10" defaultColWidth="9.109375" defaultRowHeight="10.199999999999999" x14ac:dyDescent="0.2"/>
  <cols>
    <col min="1" max="1" width="10" style="22" customWidth="1"/>
    <col min="2" max="2" width="48.109375" style="22" customWidth="1"/>
    <col min="3" max="3" width="22.88671875" style="22" customWidth="1"/>
    <col min="4" max="4" width="16.6640625" style="22" customWidth="1"/>
    <col min="5" max="5" width="24.21875" style="22" bestFit="1" customWidth="1"/>
    <col min="6" max="16384" width="9.109375" style="22"/>
  </cols>
  <sheetData>
    <row r="1" spans="1:5" ht="18.899999999999999" customHeight="1" x14ac:dyDescent="0.2">
      <c r="A1" s="173" t="s">
        <v>602</v>
      </c>
      <c r="B1" s="173"/>
      <c r="C1" s="173"/>
      <c r="D1" s="20" t="s">
        <v>498</v>
      </c>
      <c r="E1" s="21">
        <v>2025</v>
      </c>
    </row>
    <row r="2" spans="1:5" ht="18.899999999999999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899999999999999" customHeight="1" x14ac:dyDescent="0.2">
      <c r="A3" s="173" t="s">
        <v>603</v>
      </c>
      <c r="B3" s="173"/>
      <c r="C3" s="173"/>
      <c r="D3" s="20" t="s">
        <v>500</v>
      </c>
      <c r="E3" s="21">
        <v>2</v>
      </c>
    </row>
    <row r="4" spans="1:5" ht="18.899999999999999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7">
        <v>198950787.84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7">
        <v>119153863.09</v>
      </c>
      <c r="E10" s="14"/>
    </row>
    <row r="11" spans="1:5" x14ac:dyDescent="0.2">
      <c r="A11" s="26">
        <v>3130</v>
      </c>
      <c r="B11" s="22" t="s">
        <v>385</v>
      </c>
      <c r="C11" s="14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7">
        <v>50662662.920000002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7">
        <v>-234807005.34999999</v>
      </c>
    </row>
    <row r="17" spans="1:5" x14ac:dyDescent="0.2">
      <c r="A17" s="26">
        <v>3230</v>
      </c>
      <c r="B17" s="22" t="s">
        <v>389</v>
      </c>
      <c r="C17" s="147">
        <f>SUM(C18:C21)</f>
        <v>351943661.03999996</v>
      </c>
    </row>
    <row r="18" spans="1:5" x14ac:dyDescent="0.2">
      <c r="A18" s="26">
        <v>3231</v>
      </c>
      <c r="B18" s="22" t="s">
        <v>390</v>
      </c>
      <c r="C18" s="147">
        <v>347525674.52999997</v>
      </c>
    </row>
    <row r="19" spans="1:5" x14ac:dyDescent="0.2">
      <c r="A19" s="26">
        <v>3232</v>
      </c>
      <c r="B19" s="22" t="s">
        <v>391</v>
      </c>
      <c r="C19" s="147">
        <v>4417986.51</v>
      </c>
      <c r="E19" s="14"/>
    </row>
    <row r="20" spans="1:5" x14ac:dyDescent="0.2">
      <c r="A20" s="26">
        <v>3233</v>
      </c>
      <c r="B20" s="22" t="s">
        <v>392</v>
      </c>
      <c r="C20" s="147">
        <v>0</v>
      </c>
    </row>
    <row r="21" spans="1:5" x14ac:dyDescent="0.2">
      <c r="A21" s="26">
        <v>3239</v>
      </c>
      <c r="B21" s="22" t="s">
        <v>393</v>
      </c>
      <c r="C21" s="147">
        <v>0</v>
      </c>
    </row>
    <row r="22" spans="1:5" x14ac:dyDescent="0.2">
      <c r="A22" s="26">
        <v>3240</v>
      </c>
      <c r="B22" s="22" t="s">
        <v>394</v>
      </c>
      <c r="C22" s="147">
        <f>SUM(C23:C25)</f>
        <v>25000000</v>
      </c>
    </row>
    <row r="23" spans="1:5" x14ac:dyDescent="0.2">
      <c r="A23" s="26">
        <v>3241</v>
      </c>
      <c r="B23" s="22" t="s">
        <v>395</v>
      </c>
      <c r="C23" s="147">
        <v>0</v>
      </c>
    </row>
    <row r="24" spans="1:5" x14ac:dyDescent="0.2">
      <c r="A24" s="26">
        <v>3242</v>
      </c>
      <c r="B24" s="22" t="s">
        <v>396</v>
      </c>
      <c r="C24" s="147">
        <v>0</v>
      </c>
    </row>
    <row r="25" spans="1:5" x14ac:dyDescent="0.2">
      <c r="A25" s="26">
        <v>3243</v>
      </c>
      <c r="B25" s="22" t="s">
        <v>397</v>
      </c>
      <c r="C25" s="147">
        <v>25000000</v>
      </c>
    </row>
    <row r="26" spans="1:5" x14ac:dyDescent="0.2">
      <c r="A26" s="26">
        <v>3250</v>
      </c>
      <c r="B26" s="22" t="s">
        <v>398</v>
      </c>
      <c r="C26" s="147">
        <f>SUM(C27:C29)</f>
        <v>-1514694.91</v>
      </c>
    </row>
    <row r="27" spans="1:5" x14ac:dyDescent="0.2">
      <c r="A27" s="26">
        <v>3251</v>
      </c>
      <c r="B27" s="22" t="s">
        <v>399</v>
      </c>
      <c r="C27" s="147">
        <v>0</v>
      </c>
    </row>
    <row r="28" spans="1:5" x14ac:dyDescent="0.2">
      <c r="A28" s="26">
        <v>3252</v>
      </c>
      <c r="B28" s="22" t="s">
        <v>400</v>
      </c>
      <c r="C28" s="147">
        <v>-1514694.91</v>
      </c>
    </row>
    <row r="29" spans="1:5" x14ac:dyDescent="0.2">
      <c r="A29" s="26">
        <v>3253</v>
      </c>
      <c r="B29" s="22" t="s">
        <v>601</v>
      </c>
      <c r="C29" s="14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abSelected="1" topLeftCell="A7" zoomScaleNormal="100" workbookViewId="0">
      <selection activeCell="E49" sqref="E49"/>
    </sheetView>
  </sheetViews>
  <sheetFormatPr baseColWidth="10" defaultColWidth="9.109375" defaultRowHeight="10.199999999999999" x14ac:dyDescent="0.2"/>
  <cols>
    <col min="1" max="1" width="10" style="22" customWidth="1"/>
    <col min="2" max="2" width="63.44140625" style="22" bestFit="1" customWidth="1"/>
    <col min="3" max="3" width="15.33203125" style="22" bestFit="1" customWidth="1"/>
    <col min="4" max="4" width="16.44140625" style="22" bestFit="1" customWidth="1"/>
    <col min="5" max="5" width="24.21875" style="22" bestFit="1" customWidth="1"/>
    <col min="6" max="16384" width="9.109375" style="22"/>
  </cols>
  <sheetData>
    <row r="1" spans="1:5" s="28" customFormat="1" ht="18.899999999999999" customHeight="1" x14ac:dyDescent="0.3">
      <c r="A1" s="173" t="s">
        <v>602</v>
      </c>
      <c r="B1" s="173"/>
      <c r="C1" s="173"/>
      <c r="D1" s="20" t="s">
        <v>498</v>
      </c>
      <c r="E1" s="21">
        <v>2025</v>
      </c>
    </row>
    <row r="2" spans="1:5" s="28" customFormat="1" ht="18.899999999999999" customHeight="1" x14ac:dyDescent="0.3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899999999999999" customHeight="1" x14ac:dyDescent="0.3">
      <c r="A3" s="173" t="s">
        <v>603</v>
      </c>
      <c r="B3" s="173"/>
      <c r="C3" s="173"/>
      <c r="D3" s="20" t="s">
        <v>500</v>
      </c>
      <c r="E3" s="21">
        <v>2</v>
      </c>
    </row>
    <row r="4" spans="1:5" s="28" customFormat="1" ht="18.899999999999999" customHeight="1" x14ac:dyDescent="0.3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7">
        <v>0</v>
      </c>
      <c r="D9" s="147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7">
        <v>130390313.73999999</v>
      </c>
      <c r="D10" s="147">
        <v>113672660.11</v>
      </c>
    </row>
    <row r="11" spans="1:5" x14ac:dyDescent="0.2">
      <c r="A11" s="26">
        <v>1113</v>
      </c>
      <c r="B11" s="22" t="s">
        <v>403</v>
      </c>
      <c r="C11" s="147">
        <v>0</v>
      </c>
      <c r="D11" s="147">
        <v>0</v>
      </c>
    </row>
    <row r="12" spans="1:5" x14ac:dyDescent="0.2">
      <c r="A12" s="26">
        <v>1114</v>
      </c>
      <c r="B12" s="22" t="s">
        <v>117</v>
      </c>
      <c r="C12" s="147">
        <v>0</v>
      </c>
      <c r="D12" s="147">
        <v>0</v>
      </c>
    </row>
    <row r="13" spans="1:5" x14ac:dyDescent="0.2">
      <c r="A13" s="26">
        <v>1115</v>
      </c>
      <c r="B13" s="22" t="s">
        <v>118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404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405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519</v>
      </c>
      <c r="C16" s="148">
        <f>SUM(C9:C15)</f>
        <v>130390313.73999999</v>
      </c>
      <c r="D16" s="148">
        <f>SUM(D9:D15)</f>
        <v>113672660.11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8">
        <f>SUM(C22:C28)</f>
        <v>5681679.0800000001</v>
      </c>
      <c r="D21" s="148">
        <f>SUM(D22:D28)</f>
        <v>1173858.8799999999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7">
        <v>0</v>
      </c>
      <c r="D22" s="147">
        <v>0</v>
      </c>
    </row>
    <row r="23" spans="1:5" x14ac:dyDescent="0.2">
      <c r="A23" s="26">
        <v>1232</v>
      </c>
      <c r="B23" s="22" t="s">
        <v>151</v>
      </c>
      <c r="C23" s="147">
        <v>0</v>
      </c>
      <c r="D23" s="147">
        <v>0</v>
      </c>
    </row>
    <row r="24" spans="1:5" x14ac:dyDescent="0.2">
      <c r="A24" s="26">
        <v>1233</v>
      </c>
      <c r="B24" s="22" t="s">
        <v>152</v>
      </c>
      <c r="C24" s="147">
        <v>0</v>
      </c>
      <c r="D24" s="147">
        <v>0</v>
      </c>
    </row>
    <row r="25" spans="1:5" x14ac:dyDescent="0.2">
      <c r="A25" s="26">
        <v>1234</v>
      </c>
      <c r="B25" s="22" t="s">
        <v>153</v>
      </c>
      <c r="C25" s="147">
        <v>0</v>
      </c>
      <c r="D25" s="147">
        <v>0</v>
      </c>
    </row>
    <row r="26" spans="1:5" x14ac:dyDescent="0.2">
      <c r="A26" s="26">
        <v>1235</v>
      </c>
      <c r="B26" s="22" t="s">
        <v>154</v>
      </c>
      <c r="C26" s="147">
        <v>0</v>
      </c>
      <c r="D26" s="147">
        <v>0</v>
      </c>
    </row>
    <row r="27" spans="1:5" x14ac:dyDescent="0.2">
      <c r="A27" s="26">
        <v>1236</v>
      </c>
      <c r="B27" s="22" t="s">
        <v>155</v>
      </c>
      <c r="C27" s="147">
        <v>5681679.0800000001</v>
      </c>
      <c r="D27" s="147">
        <v>1173858.8799999999</v>
      </c>
    </row>
    <row r="28" spans="1:5" x14ac:dyDescent="0.2">
      <c r="A28" s="26">
        <v>1239</v>
      </c>
      <c r="B28" s="22" t="s">
        <v>156</v>
      </c>
      <c r="C28" s="147">
        <v>0</v>
      </c>
      <c r="D28" s="147">
        <v>0</v>
      </c>
    </row>
    <row r="29" spans="1:5" x14ac:dyDescent="0.2">
      <c r="A29" s="33">
        <v>1240</v>
      </c>
      <c r="B29" s="34" t="s">
        <v>157</v>
      </c>
      <c r="C29" s="148">
        <f>SUM(C30:C37)</f>
        <v>13882588.43</v>
      </c>
      <c r="D29" s="148">
        <f>SUM(D30:D37)</f>
        <v>12476219.940000001</v>
      </c>
    </row>
    <row r="30" spans="1:5" x14ac:dyDescent="0.2">
      <c r="A30" s="26">
        <v>1241</v>
      </c>
      <c r="B30" s="22" t="s">
        <v>158</v>
      </c>
      <c r="C30" s="147">
        <v>12239974.470000001</v>
      </c>
      <c r="D30" s="147">
        <v>6206772.4199999999</v>
      </c>
    </row>
    <row r="31" spans="1:5" x14ac:dyDescent="0.2">
      <c r="A31" s="26">
        <v>1242</v>
      </c>
      <c r="B31" s="22" t="s">
        <v>159</v>
      </c>
      <c r="C31" s="147">
        <v>0</v>
      </c>
      <c r="D31" s="147">
        <v>81583.38</v>
      </c>
    </row>
    <row r="32" spans="1:5" x14ac:dyDescent="0.2">
      <c r="A32" s="26">
        <v>1243</v>
      </c>
      <c r="B32" s="22" t="s">
        <v>160</v>
      </c>
      <c r="C32" s="147">
        <v>86971</v>
      </c>
      <c r="D32" s="147">
        <v>0</v>
      </c>
    </row>
    <row r="33" spans="1:5" x14ac:dyDescent="0.2">
      <c r="A33" s="26">
        <v>1244</v>
      </c>
      <c r="B33" s="22" t="s">
        <v>161</v>
      </c>
      <c r="C33" s="147">
        <v>463000</v>
      </c>
      <c r="D33" s="147">
        <v>4600000</v>
      </c>
    </row>
    <row r="34" spans="1:5" x14ac:dyDescent="0.2">
      <c r="A34" s="26">
        <v>1245</v>
      </c>
      <c r="B34" s="22" t="s">
        <v>162</v>
      </c>
      <c r="C34" s="147">
        <v>0</v>
      </c>
      <c r="D34" s="147">
        <v>0</v>
      </c>
    </row>
    <row r="35" spans="1:5" x14ac:dyDescent="0.2">
      <c r="A35" s="26">
        <v>1246</v>
      </c>
      <c r="B35" s="22" t="s">
        <v>163</v>
      </c>
      <c r="C35" s="147">
        <v>1059152.96</v>
      </c>
      <c r="D35" s="147">
        <v>1587864.14</v>
      </c>
    </row>
    <row r="36" spans="1:5" x14ac:dyDescent="0.2">
      <c r="A36" s="26">
        <v>1247</v>
      </c>
      <c r="B36" s="22" t="s">
        <v>164</v>
      </c>
      <c r="C36" s="147">
        <v>33490</v>
      </c>
      <c r="D36" s="147">
        <v>0</v>
      </c>
    </row>
    <row r="37" spans="1:5" x14ac:dyDescent="0.2">
      <c r="A37" s="26">
        <v>1248</v>
      </c>
      <c r="B37" s="22" t="s">
        <v>165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167</v>
      </c>
      <c r="C38" s="149">
        <f>SUM(C39:C43)</f>
        <v>0</v>
      </c>
      <c r="D38" s="149">
        <f>SUM(D39:D43)</f>
        <v>0</v>
      </c>
    </row>
    <row r="39" spans="1:5" x14ac:dyDescent="0.2">
      <c r="A39" s="120">
        <v>1251</v>
      </c>
      <c r="B39" s="121" t="s">
        <v>168</v>
      </c>
      <c r="C39" s="150">
        <v>0</v>
      </c>
      <c r="D39" s="150">
        <v>0</v>
      </c>
    </row>
    <row r="40" spans="1:5" x14ac:dyDescent="0.2">
      <c r="A40" s="120">
        <v>1252</v>
      </c>
      <c r="B40" s="121" t="s">
        <v>169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170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171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172</v>
      </c>
      <c r="C43" s="150">
        <v>0</v>
      </c>
      <c r="D43" s="150">
        <v>0</v>
      </c>
    </row>
    <row r="44" spans="1:5" x14ac:dyDescent="0.2">
      <c r="B44" s="82" t="s">
        <v>520</v>
      </c>
      <c r="C44" s="148">
        <f>C21+C29+C38</f>
        <v>19564267.509999998</v>
      </c>
      <c r="D44" s="148">
        <f>D21+D29+D38</f>
        <v>13650078.82</v>
      </c>
    </row>
    <row r="45" spans="1:5" x14ac:dyDescent="0.2">
      <c r="E45" s="136"/>
    </row>
    <row r="46" spans="1:5" x14ac:dyDescent="0.2">
      <c r="A46" s="24" t="s">
        <v>592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521</v>
      </c>
      <c r="C48" s="148">
        <v>50662662.920000002</v>
      </c>
      <c r="D48" s="148">
        <v>-30483709.670000002</v>
      </c>
      <c r="E48" s="136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8">
        <f>C54+C66+C94+C97+C50</f>
        <v>5791887.2300000004</v>
      </c>
      <c r="D49" s="148">
        <f>D54+D66+D94+D97+D50</f>
        <v>32035404.810000002</v>
      </c>
    </row>
    <row r="50" spans="1:4" x14ac:dyDescent="0.2">
      <c r="A50" s="96">
        <v>5100</v>
      </c>
      <c r="B50" s="97" t="s">
        <v>278</v>
      </c>
      <c r="C50" s="151">
        <f>SUM(C53+C51)</f>
        <v>0</v>
      </c>
      <c r="D50" s="151">
        <f>SUM(D53+D51)</f>
        <v>0</v>
      </c>
    </row>
    <row r="51" spans="1:4" x14ac:dyDescent="0.2">
      <c r="A51" s="123">
        <v>5120</v>
      </c>
      <c r="B51" s="134" t="s">
        <v>145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145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540</v>
      </c>
      <c r="C53" s="153">
        <v>0</v>
      </c>
      <c r="D53" s="153">
        <v>0</v>
      </c>
    </row>
    <row r="54" spans="1:4" x14ac:dyDescent="0.2">
      <c r="A54" s="33">
        <v>5400</v>
      </c>
      <c r="B54" s="34" t="s">
        <v>343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511</v>
      </c>
      <c r="C55" s="147">
        <f>C56</f>
        <v>0</v>
      </c>
      <c r="D55" s="147">
        <f>D56</f>
        <v>0</v>
      </c>
    </row>
    <row r="56" spans="1:4" x14ac:dyDescent="0.2">
      <c r="A56" s="26">
        <v>5411</v>
      </c>
      <c r="B56" s="22" t="s">
        <v>345</v>
      </c>
      <c r="C56" s="147">
        <v>0</v>
      </c>
      <c r="D56" s="147">
        <v>0</v>
      </c>
    </row>
    <row r="57" spans="1:4" x14ac:dyDescent="0.2">
      <c r="A57" s="26">
        <v>5420</v>
      </c>
      <c r="B57" s="22" t="s">
        <v>512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348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513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351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514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514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515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355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356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357</v>
      </c>
      <c r="C66" s="148">
        <f>C67+C76+C79+C85</f>
        <v>15.07</v>
      </c>
      <c r="D66" s="148">
        <f>D67+D76+D79+D85</f>
        <v>15648006.620000001</v>
      </c>
    </row>
    <row r="67" spans="1:4" x14ac:dyDescent="0.2">
      <c r="A67" s="26">
        <v>5510</v>
      </c>
      <c r="B67" s="22" t="s">
        <v>358</v>
      </c>
      <c r="C67" s="147">
        <f>SUM(C68:C75)</f>
        <v>0</v>
      </c>
      <c r="D67" s="147">
        <f>SUM(D68:D75)</f>
        <v>15647221.210000001</v>
      </c>
    </row>
    <row r="68" spans="1:4" x14ac:dyDescent="0.2">
      <c r="A68" s="26">
        <v>5511</v>
      </c>
      <c r="B68" s="22" t="s">
        <v>359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360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361</v>
      </c>
      <c r="C70" s="147">
        <v>0</v>
      </c>
      <c r="D70" s="147">
        <v>0</v>
      </c>
    </row>
    <row r="71" spans="1:4" x14ac:dyDescent="0.2">
      <c r="A71" s="26">
        <v>5514</v>
      </c>
      <c r="B71" s="22" t="s">
        <v>362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363</v>
      </c>
      <c r="C72" s="147">
        <v>0</v>
      </c>
      <c r="D72" s="147">
        <v>15647221.210000001</v>
      </c>
    </row>
    <row r="73" spans="1:4" x14ac:dyDescent="0.2">
      <c r="A73" s="26">
        <v>5516</v>
      </c>
      <c r="B73" s="22" t="s">
        <v>364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365</v>
      </c>
      <c r="C74" s="147">
        <v>0</v>
      </c>
      <c r="D74" s="147">
        <v>0</v>
      </c>
    </row>
    <row r="75" spans="1:4" x14ac:dyDescent="0.2">
      <c r="A75" s="26">
        <v>5518</v>
      </c>
      <c r="B75" s="22" t="s">
        <v>41</v>
      </c>
      <c r="C75" s="147">
        <v>0</v>
      </c>
      <c r="D75" s="147">
        <v>0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366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367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368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369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370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371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372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373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374</v>
      </c>
      <c r="C85" s="147">
        <f>SUM(C86:C93)</f>
        <v>15.07</v>
      </c>
      <c r="D85" s="147">
        <f>SUM(D86:D93)</f>
        <v>785.41</v>
      </c>
    </row>
    <row r="86" spans="1:4" x14ac:dyDescent="0.2">
      <c r="A86" s="26">
        <v>5591</v>
      </c>
      <c r="B86" s="22" t="s">
        <v>375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376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377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378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379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274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380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381</v>
      </c>
      <c r="C93" s="147">
        <v>15.07</v>
      </c>
      <c r="D93" s="147">
        <v>785.41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0</v>
      </c>
    </row>
    <row r="95" spans="1:4" x14ac:dyDescent="0.2">
      <c r="A95" s="26">
        <v>5610</v>
      </c>
      <c r="B95" s="22" t="s">
        <v>382</v>
      </c>
      <c r="C95" s="147">
        <f>C96</f>
        <v>0</v>
      </c>
      <c r="D95" s="147">
        <f>D96</f>
        <v>0</v>
      </c>
    </row>
    <row r="96" spans="1:4" x14ac:dyDescent="0.2">
      <c r="A96" s="26">
        <v>5611</v>
      </c>
      <c r="B96" s="22" t="s">
        <v>383</v>
      </c>
      <c r="C96" s="147">
        <v>0</v>
      </c>
      <c r="D96" s="147">
        <v>0</v>
      </c>
    </row>
    <row r="97" spans="1:4" x14ac:dyDescent="0.2">
      <c r="A97" s="33">
        <v>2110</v>
      </c>
      <c r="B97" s="85" t="s">
        <v>522</v>
      </c>
      <c r="C97" s="148">
        <f>SUM(C98:C102)</f>
        <v>5791872.1600000001</v>
      </c>
      <c r="D97" s="148">
        <f>SUM(D98:D102)</f>
        <v>16387398.189999999</v>
      </c>
    </row>
    <row r="98" spans="1:4" x14ac:dyDescent="0.2">
      <c r="A98" s="26">
        <v>2111</v>
      </c>
      <c r="B98" s="22" t="s">
        <v>523</v>
      </c>
      <c r="C98" s="147">
        <v>0</v>
      </c>
      <c r="D98" s="147">
        <v>14059243.279999999</v>
      </c>
    </row>
    <row r="99" spans="1:4" x14ac:dyDescent="0.2">
      <c r="A99" s="26">
        <v>2112</v>
      </c>
      <c r="B99" s="22" t="s">
        <v>524</v>
      </c>
      <c r="C99" s="147">
        <v>1050722.6100000001</v>
      </c>
      <c r="D99" s="147">
        <v>212752.41</v>
      </c>
    </row>
    <row r="100" spans="1:4" x14ac:dyDescent="0.2">
      <c r="A100" s="26">
        <v>2112</v>
      </c>
      <c r="B100" s="22" t="s">
        <v>525</v>
      </c>
      <c r="C100" s="147">
        <v>4627149.55</v>
      </c>
      <c r="D100" s="147">
        <v>2115402.5</v>
      </c>
    </row>
    <row r="101" spans="1:4" x14ac:dyDescent="0.2">
      <c r="A101" s="26">
        <v>2115</v>
      </c>
      <c r="B101" s="22" t="s">
        <v>526</v>
      </c>
      <c r="C101" s="147">
        <v>114000</v>
      </c>
      <c r="D101" s="147">
        <v>0</v>
      </c>
    </row>
    <row r="102" spans="1:4" x14ac:dyDescent="0.2">
      <c r="A102" s="26">
        <v>2114</v>
      </c>
      <c r="B102" s="22" t="s">
        <v>527</v>
      </c>
      <c r="C102" s="147">
        <v>0</v>
      </c>
      <c r="D102" s="147">
        <v>0</v>
      </c>
    </row>
    <row r="103" spans="1:4" x14ac:dyDescent="0.2">
      <c r="A103" s="26"/>
      <c r="B103" s="82" t="s">
        <v>528</v>
      </c>
      <c r="C103" s="148">
        <f>+C104</f>
        <v>3882419.08</v>
      </c>
      <c r="D103" s="148">
        <f>+D104</f>
        <v>6226883.9199999999</v>
      </c>
    </row>
    <row r="104" spans="1:4" x14ac:dyDescent="0.2">
      <c r="A104" s="96">
        <v>3100</v>
      </c>
      <c r="B104" s="100" t="s">
        <v>541</v>
      </c>
      <c r="C104" s="154">
        <f>SUM(C105:C108)</f>
        <v>3882419.08</v>
      </c>
      <c r="D104" s="154">
        <f>SUM(D105:D108)</f>
        <v>6226883.9199999999</v>
      </c>
    </row>
    <row r="105" spans="1:4" x14ac:dyDescent="0.2">
      <c r="A105" s="98"/>
      <c r="B105" s="101" t="s">
        <v>542</v>
      </c>
      <c r="C105" s="155">
        <v>0</v>
      </c>
      <c r="D105" s="155">
        <v>0</v>
      </c>
    </row>
    <row r="106" spans="1:4" x14ac:dyDescent="0.2">
      <c r="A106" s="98"/>
      <c r="B106" s="101" t="s">
        <v>543</v>
      </c>
      <c r="C106" s="155">
        <v>0</v>
      </c>
      <c r="D106" s="155">
        <v>0</v>
      </c>
    </row>
    <row r="107" spans="1:4" x14ac:dyDescent="0.2">
      <c r="A107" s="98"/>
      <c r="B107" s="101" t="s">
        <v>544</v>
      </c>
      <c r="C107" s="155">
        <v>0</v>
      </c>
      <c r="D107" s="155">
        <v>0</v>
      </c>
    </row>
    <row r="108" spans="1:4" x14ac:dyDescent="0.2">
      <c r="A108" s="98"/>
      <c r="B108" s="101" t="s">
        <v>545</v>
      </c>
      <c r="C108" s="155">
        <v>3882419.08</v>
      </c>
      <c r="D108" s="155">
        <v>6226883.9199999999</v>
      </c>
    </row>
    <row r="109" spans="1:4" x14ac:dyDescent="0.2">
      <c r="A109" s="98"/>
      <c r="B109" s="102" t="s">
        <v>546</v>
      </c>
      <c r="C109" s="151">
        <f>+C110</f>
        <v>0</v>
      </c>
      <c r="D109" s="151">
        <f>+D110</f>
        <v>0</v>
      </c>
    </row>
    <row r="110" spans="1:4" x14ac:dyDescent="0.2">
      <c r="A110" s="96">
        <v>1270</v>
      </c>
      <c r="B110" s="97" t="s">
        <v>173</v>
      </c>
      <c r="C110" s="154">
        <f>+C111</f>
        <v>0</v>
      </c>
      <c r="D110" s="154">
        <f>+D111</f>
        <v>0</v>
      </c>
    </row>
    <row r="111" spans="1:4" x14ac:dyDescent="0.2">
      <c r="A111" s="98">
        <v>1273</v>
      </c>
      <c r="B111" s="99" t="s">
        <v>547</v>
      </c>
      <c r="C111" s="155">
        <v>0</v>
      </c>
      <c r="D111" s="155">
        <v>0</v>
      </c>
    </row>
    <row r="112" spans="1:4" x14ac:dyDescent="0.2">
      <c r="A112" s="98"/>
      <c r="B112" s="102" t="s">
        <v>548</v>
      </c>
      <c r="C112" s="151">
        <f>+C113+C135</f>
        <v>618248.67000000004</v>
      </c>
      <c r="D112" s="151">
        <f>+D113+D135</f>
        <v>108.72</v>
      </c>
    </row>
    <row r="113" spans="1:4" x14ac:dyDescent="0.2">
      <c r="A113" s="96">
        <v>4300</v>
      </c>
      <c r="B113" s="100" t="s">
        <v>596</v>
      </c>
      <c r="C113" s="154">
        <f>C127+C114+C117+C123+C125</f>
        <v>4.3</v>
      </c>
      <c r="D113" s="156">
        <f>D127+D114+D117+D123+D125</f>
        <v>108.72</v>
      </c>
    </row>
    <row r="114" spans="1:4" x14ac:dyDescent="0.2">
      <c r="A114" s="96">
        <v>4310</v>
      </c>
      <c r="B114" s="100" t="s">
        <v>261</v>
      </c>
      <c r="C114" s="154">
        <f>SUM(C115:C116)</f>
        <v>0</v>
      </c>
      <c r="D114" s="154">
        <f>SUM(D115:D116)</f>
        <v>0</v>
      </c>
    </row>
    <row r="115" spans="1:4" x14ac:dyDescent="0.2">
      <c r="A115" s="98">
        <v>4311</v>
      </c>
      <c r="B115" s="101" t="s">
        <v>430</v>
      </c>
      <c r="C115" s="155">
        <v>0</v>
      </c>
      <c r="D115" s="157">
        <v>0</v>
      </c>
    </row>
    <row r="116" spans="1:4" x14ac:dyDescent="0.2">
      <c r="A116" s="98">
        <v>4319</v>
      </c>
      <c r="B116" s="101" t="s">
        <v>262</v>
      </c>
      <c r="C116" s="155">
        <v>0</v>
      </c>
      <c r="D116" s="157">
        <v>0</v>
      </c>
    </row>
    <row r="117" spans="1:4" x14ac:dyDescent="0.2">
      <c r="A117" s="96">
        <v>4320</v>
      </c>
      <c r="B117" s="100" t="s">
        <v>263</v>
      </c>
      <c r="C117" s="154">
        <f>SUM(C118:C122)</f>
        <v>0</v>
      </c>
      <c r="D117" s="154">
        <f>SUM(D118:D122)</f>
        <v>0</v>
      </c>
    </row>
    <row r="118" spans="1:4" x14ac:dyDescent="0.2">
      <c r="A118" s="98">
        <v>4321</v>
      </c>
      <c r="B118" s="101" t="s">
        <v>264</v>
      </c>
      <c r="C118" s="155">
        <v>0</v>
      </c>
      <c r="D118" s="157">
        <v>0</v>
      </c>
    </row>
    <row r="119" spans="1:4" x14ac:dyDescent="0.2">
      <c r="A119" s="98">
        <v>4322</v>
      </c>
      <c r="B119" s="101" t="s">
        <v>265</v>
      </c>
      <c r="C119" s="155">
        <v>0</v>
      </c>
      <c r="D119" s="157">
        <v>0</v>
      </c>
    </row>
    <row r="120" spans="1:4" x14ac:dyDescent="0.2">
      <c r="A120" s="98">
        <v>4323</v>
      </c>
      <c r="B120" s="101" t="s">
        <v>266</v>
      </c>
      <c r="C120" s="155">
        <v>0</v>
      </c>
      <c r="D120" s="157">
        <v>0</v>
      </c>
    </row>
    <row r="121" spans="1:4" x14ac:dyDescent="0.2">
      <c r="A121" s="98">
        <v>4324</v>
      </c>
      <c r="B121" s="101" t="s">
        <v>267</v>
      </c>
      <c r="C121" s="155">
        <v>0</v>
      </c>
      <c r="D121" s="157">
        <v>0</v>
      </c>
    </row>
    <row r="122" spans="1:4" x14ac:dyDescent="0.2">
      <c r="A122" s="98">
        <v>4325</v>
      </c>
      <c r="B122" s="101" t="s">
        <v>268</v>
      </c>
      <c r="C122" s="155">
        <v>0</v>
      </c>
      <c r="D122" s="157">
        <v>0</v>
      </c>
    </row>
    <row r="123" spans="1:4" x14ac:dyDescent="0.2">
      <c r="A123" s="96">
        <v>4330</v>
      </c>
      <c r="B123" s="100" t="s">
        <v>269</v>
      </c>
      <c r="C123" s="154">
        <f>C124</f>
        <v>0</v>
      </c>
      <c r="D123" s="154">
        <f>D124</f>
        <v>0</v>
      </c>
    </row>
    <row r="124" spans="1:4" x14ac:dyDescent="0.2">
      <c r="A124" s="98">
        <v>4331</v>
      </c>
      <c r="B124" s="101" t="s">
        <v>269</v>
      </c>
      <c r="C124" s="155">
        <v>0</v>
      </c>
      <c r="D124" s="157">
        <v>0</v>
      </c>
    </row>
    <row r="125" spans="1:4" x14ac:dyDescent="0.2">
      <c r="A125" s="96">
        <v>4340</v>
      </c>
      <c r="B125" s="100" t="s">
        <v>270</v>
      </c>
      <c r="C125" s="154">
        <f>C126</f>
        <v>0</v>
      </c>
      <c r="D125" s="154">
        <f>D126</f>
        <v>0</v>
      </c>
    </row>
    <row r="126" spans="1:4" x14ac:dyDescent="0.2">
      <c r="A126" s="98">
        <v>4341</v>
      </c>
      <c r="B126" s="101" t="s">
        <v>270</v>
      </c>
      <c r="C126" s="155">
        <v>0</v>
      </c>
      <c r="D126" s="157">
        <v>0</v>
      </c>
    </row>
    <row r="127" spans="1:4" x14ac:dyDescent="0.2">
      <c r="A127" s="123">
        <v>4390</v>
      </c>
      <c r="B127" s="124" t="s">
        <v>271</v>
      </c>
      <c r="C127" s="158">
        <f>SUM(C128:C134)</f>
        <v>4.3</v>
      </c>
      <c r="D127" s="158">
        <f>SUM(D128:D134)</f>
        <v>108.72</v>
      </c>
    </row>
    <row r="128" spans="1:4" x14ac:dyDescent="0.2">
      <c r="A128" s="79">
        <v>4392</v>
      </c>
      <c r="B128" s="122" t="s">
        <v>272</v>
      </c>
      <c r="C128" s="159">
        <v>0</v>
      </c>
      <c r="D128" s="159">
        <v>0</v>
      </c>
    </row>
    <row r="129" spans="1:4" x14ac:dyDescent="0.2">
      <c r="A129" s="79">
        <v>4393</v>
      </c>
      <c r="B129" s="122" t="s">
        <v>431</v>
      </c>
      <c r="C129" s="159">
        <v>0</v>
      </c>
      <c r="D129" s="159">
        <v>0</v>
      </c>
    </row>
    <row r="130" spans="1:4" x14ac:dyDescent="0.2">
      <c r="A130" s="79">
        <v>4394</v>
      </c>
      <c r="B130" s="122" t="s">
        <v>273</v>
      </c>
      <c r="C130" s="159">
        <v>0</v>
      </c>
      <c r="D130" s="159">
        <v>0</v>
      </c>
    </row>
    <row r="131" spans="1:4" x14ac:dyDescent="0.2">
      <c r="A131" s="79">
        <v>4395</v>
      </c>
      <c r="B131" s="122" t="s">
        <v>274</v>
      </c>
      <c r="C131" s="159">
        <v>0</v>
      </c>
      <c r="D131" s="159">
        <v>0</v>
      </c>
    </row>
    <row r="132" spans="1:4" x14ac:dyDescent="0.2">
      <c r="A132" s="79">
        <v>4396</v>
      </c>
      <c r="B132" s="122" t="s">
        <v>275</v>
      </c>
      <c r="C132" s="159">
        <v>0</v>
      </c>
      <c r="D132" s="159">
        <v>0</v>
      </c>
    </row>
    <row r="133" spans="1:4" x14ac:dyDescent="0.2">
      <c r="A133" s="79">
        <v>4397</v>
      </c>
      <c r="B133" s="122" t="s">
        <v>432</v>
      </c>
      <c r="C133" s="159">
        <v>0</v>
      </c>
      <c r="D133" s="159">
        <v>0</v>
      </c>
    </row>
    <row r="134" spans="1:4" x14ac:dyDescent="0.2">
      <c r="A134" s="98">
        <v>4399</v>
      </c>
      <c r="B134" s="101" t="s">
        <v>271</v>
      </c>
      <c r="C134" s="155">
        <v>4.3</v>
      </c>
      <c r="D134" s="155">
        <v>108.72</v>
      </c>
    </row>
    <row r="135" spans="1:4" x14ac:dyDescent="0.2">
      <c r="A135" s="33">
        <v>1120</v>
      </c>
      <c r="B135" s="85" t="s">
        <v>529</v>
      </c>
      <c r="C135" s="148">
        <f>SUM(C136:C144)</f>
        <v>618244.37</v>
      </c>
      <c r="D135" s="148">
        <f>SUM(D136:D144)</f>
        <v>0</v>
      </c>
    </row>
    <row r="136" spans="1:4" x14ac:dyDescent="0.2">
      <c r="A136" s="26">
        <v>1124</v>
      </c>
      <c r="B136" s="86" t="s">
        <v>530</v>
      </c>
      <c r="C136" s="160">
        <v>0</v>
      </c>
      <c r="D136" s="147">
        <v>0</v>
      </c>
    </row>
    <row r="137" spans="1:4" x14ac:dyDescent="0.2">
      <c r="A137" s="26">
        <v>1124</v>
      </c>
      <c r="B137" s="86" t="s">
        <v>531</v>
      </c>
      <c r="C137" s="160">
        <v>0</v>
      </c>
      <c r="D137" s="147">
        <v>0</v>
      </c>
    </row>
    <row r="138" spans="1:4" x14ac:dyDescent="0.2">
      <c r="A138" s="26">
        <v>1124</v>
      </c>
      <c r="B138" s="86" t="s">
        <v>532</v>
      </c>
      <c r="C138" s="160">
        <v>0</v>
      </c>
      <c r="D138" s="147">
        <v>0</v>
      </c>
    </row>
    <row r="139" spans="1:4" x14ac:dyDescent="0.2">
      <c r="A139" s="26">
        <v>1124</v>
      </c>
      <c r="B139" s="86" t="s">
        <v>533</v>
      </c>
      <c r="C139" s="160">
        <v>0</v>
      </c>
      <c r="D139" s="147">
        <v>0</v>
      </c>
    </row>
    <row r="140" spans="1:4" x14ac:dyDescent="0.2">
      <c r="A140" s="26">
        <v>1124</v>
      </c>
      <c r="B140" s="86" t="s">
        <v>534</v>
      </c>
      <c r="C140" s="147">
        <v>0</v>
      </c>
      <c r="D140" s="147">
        <v>0</v>
      </c>
    </row>
    <row r="141" spans="1:4" x14ac:dyDescent="0.2">
      <c r="A141" s="26">
        <v>1124</v>
      </c>
      <c r="B141" s="86" t="s">
        <v>535</v>
      </c>
      <c r="C141" s="147">
        <v>0</v>
      </c>
      <c r="D141" s="147">
        <v>0</v>
      </c>
    </row>
    <row r="142" spans="1:4" x14ac:dyDescent="0.2">
      <c r="A142" s="26">
        <v>1122</v>
      </c>
      <c r="B142" s="86" t="s">
        <v>536</v>
      </c>
      <c r="C142" s="147">
        <v>618244.37</v>
      </c>
      <c r="D142" s="147">
        <v>0</v>
      </c>
    </row>
    <row r="143" spans="1:4" x14ac:dyDescent="0.2">
      <c r="A143" s="26">
        <v>1122</v>
      </c>
      <c r="B143" s="86" t="s">
        <v>537</v>
      </c>
      <c r="C143" s="160">
        <v>0</v>
      </c>
      <c r="D143" s="147">
        <v>0</v>
      </c>
    </row>
    <row r="144" spans="1:4" x14ac:dyDescent="0.2">
      <c r="A144" s="26">
        <v>1122</v>
      </c>
      <c r="B144" s="86" t="s">
        <v>538</v>
      </c>
      <c r="C144" s="147">
        <v>0</v>
      </c>
      <c r="D144" s="147">
        <v>0</v>
      </c>
    </row>
    <row r="145" spans="1:4" x14ac:dyDescent="0.2">
      <c r="A145" s="26"/>
      <c r="B145" s="87" t="s">
        <v>539</v>
      </c>
      <c r="C145" s="148">
        <f>C48+C49+C103-C109-C112</f>
        <v>59718720.560000002</v>
      </c>
      <c r="D145" s="148">
        <f>D48+D49+D103-D109-D112</f>
        <v>7778470.3400000008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D17" sqref="D17"/>
    </sheetView>
  </sheetViews>
  <sheetFormatPr baseColWidth="10" defaultColWidth="11.44140625" defaultRowHeight="10.199999999999999" x14ac:dyDescent="0.2"/>
  <cols>
    <col min="1" max="1" width="3.33203125" style="30" customWidth="1"/>
    <col min="2" max="2" width="63.109375" style="30" customWidth="1"/>
    <col min="3" max="3" width="17.6640625" style="30" customWidth="1"/>
    <col min="4" max="16384" width="11.44140625" style="30"/>
  </cols>
  <sheetData>
    <row r="1" spans="1:3" s="29" customFormat="1" ht="18" customHeight="1" x14ac:dyDescent="0.3">
      <c r="A1" s="174" t="s">
        <v>602</v>
      </c>
      <c r="B1" s="175"/>
      <c r="C1" s="176"/>
    </row>
    <row r="2" spans="1:3" s="29" customFormat="1" ht="18" customHeight="1" x14ac:dyDescent="0.3">
      <c r="A2" s="177" t="s">
        <v>506</v>
      </c>
      <c r="B2" s="178"/>
      <c r="C2" s="179"/>
    </row>
    <row r="3" spans="1:3" s="29" customFormat="1" ht="18" customHeight="1" x14ac:dyDescent="0.3">
      <c r="A3" s="177" t="s">
        <v>603</v>
      </c>
      <c r="B3" s="178"/>
      <c r="C3" s="179"/>
    </row>
    <row r="4" spans="1:3" s="31" customFormat="1" ht="18" customHeight="1" x14ac:dyDescent="0.2">
      <c r="A4" s="180" t="s">
        <v>507</v>
      </c>
      <c r="B4" s="181"/>
      <c r="C4" s="182"/>
    </row>
    <row r="5" spans="1:3" s="31" customFormat="1" ht="18" customHeight="1" x14ac:dyDescent="0.2">
      <c r="A5" s="183" t="s">
        <v>406</v>
      </c>
      <c r="B5" s="184"/>
      <c r="C5" s="129">
        <v>2025</v>
      </c>
    </row>
    <row r="6" spans="1:3" x14ac:dyDescent="0.2">
      <c r="A6" s="45" t="s">
        <v>435</v>
      </c>
      <c r="B6" s="45"/>
      <c r="C6" s="88">
        <v>294046894.74000001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4.3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4.3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294046899.04000002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38" sqref="B38"/>
    </sheetView>
  </sheetViews>
  <sheetFormatPr baseColWidth="10" defaultColWidth="11.44140625" defaultRowHeight="10.199999999999999" x14ac:dyDescent="0.2"/>
  <cols>
    <col min="1" max="1" width="3.6640625" style="30" customWidth="1"/>
    <col min="2" max="2" width="62.109375" style="30" customWidth="1"/>
    <col min="3" max="3" width="17.6640625" style="30" customWidth="1"/>
    <col min="4" max="16384" width="11.44140625" style="30"/>
  </cols>
  <sheetData>
    <row r="1" spans="1:3" s="32" customFormat="1" ht="18.899999999999999" customHeight="1" x14ac:dyDescent="0.3">
      <c r="A1" s="185" t="s">
        <v>602</v>
      </c>
      <c r="B1" s="186"/>
      <c r="C1" s="187"/>
    </row>
    <row r="2" spans="1:3" s="32" customFormat="1" ht="18.899999999999999" customHeight="1" x14ac:dyDescent="0.3">
      <c r="A2" s="188" t="s">
        <v>508</v>
      </c>
      <c r="B2" s="189"/>
      <c r="C2" s="190"/>
    </row>
    <row r="3" spans="1:3" s="32" customFormat="1" ht="18.899999999999999" customHeight="1" x14ac:dyDescent="0.3">
      <c r="A3" s="188" t="s">
        <v>603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2" customHeight="1" x14ac:dyDescent="0.2">
      <c r="A5" s="191" t="s">
        <v>406</v>
      </c>
      <c r="B5" s="192"/>
      <c r="C5" s="129">
        <v>2025</v>
      </c>
    </row>
    <row r="6" spans="1:3" x14ac:dyDescent="0.2">
      <c r="A6" s="70" t="s">
        <v>448</v>
      </c>
      <c r="B6" s="45"/>
      <c r="C6" s="92">
        <v>262948488.56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19564267.509999998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12273464.470000001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86971</v>
      </c>
    </row>
    <row r="14" spans="1:3" x14ac:dyDescent="0.2">
      <c r="A14" s="76">
        <v>2.6</v>
      </c>
      <c r="B14" s="63" t="s">
        <v>161</v>
      </c>
      <c r="C14" s="93">
        <v>463000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1059152.96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5681679.0800000001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15.07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15.07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243384236.12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zoomScale="78" workbookViewId="0">
      <selection activeCell="G11" sqref="G11"/>
    </sheetView>
  </sheetViews>
  <sheetFormatPr baseColWidth="10" defaultColWidth="9.109375" defaultRowHeight="10.199999999999999" x14ac:dyDescent="0.2"/>
  <cols>
    <col min="1" max="1" width="10" style="22" customWidth="1"/>
    <col min="2" max="2" width="68.5546875" style="22" bestFit="1" customWidth="1"/>
    <col min="3" max="3" width="17.44140625" style="22" bestFit="1" customWidth="1"/>
    <col min="4" max="5" width="23.6640625" style="22" bestFit="1" customWidth="1"/>
    <col min="6" max="6" width="19.33203125" style="22" customWidth="1"/>
    <col min="7" max="7" width="24.21875" style="22" bestFit="1" customWidth="1"/>
    <col min="8" max="10" width="20.33203125" style="22" customWidth="1"/>
    <col min="11" max="16384" width="9.109375" style="22"/>
  </cols>
  <sheetData>
    <row r="1" spans="1:10" ht="18.899999999999999" customHeight="1" x14ac:dyDescent="0.2">
      <c r="A1" s="173" t="s">
        <v>602</v>
      </c>
      <c r="B1" s="194"/>
      <c r="C1" s="194"/>
      <c r="D1" s="194"/>
      <c r="E1" s="194"/>
      <c r="F1" s="194"/>
      <c r="G1" s="20" t="s">
        <v>498</v>
      </c>
      <c r="H1" s="21">
        <v>2025</v>
      </c>
    </row>
    <row r="2" spans="1:10" ht="18.899999999999999" customHeight="1" x14ac:dyDescent="0.2">
      <c r="A2" s="173" t="s">
        <v>509</v>
      </c>
      <c r="B2" s="194"/>
      <c r="C2" s="194"/>
      <c r="D2" s="194"/>
      <c r="E2" s="194"/>
      <c r="F2" s="194"/>
      <c r="G2" s="20" t="s">
        <v>499</v>
      </c>
      <c r="H2" s="21" t="s">
        <v>501</v>
      </c>
    </row>
    <row r="3" spans="1:10" ht="18.899999999999999" customHeight="1" x14ac:dyDescent="0.2">
      <c r="A3" s="195" t="s">
        <v>603</v>
      </c>
      <c r="B3" s="196"/>
      <c r="C3" s="196"/>
      <c r="D3" s="196"/>
      <c r="E3" s="196"/>
      <c r="F3" s="196"/>
      <c r="G3" s="20" t="s">
        <v>500</v>
      </c>
      <c r="H3" s="21">
        <v>2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241774142.31</v>
      </c>
      <c r="D10" s="147">
        <v>0</v>
      </c>
      <c r="E10" s="147">
        <v>0</v>
      </c>
      <c r="F10" s="147">
        <f>C10+D10+E10</f>
        <v>241774142.31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/>
      </c>
    </row>
    <row r="11" spans="1:10" x14ac:dyDescent="0.2">
      <c r="A11" s="22">
        <v>7120</v>
      </c>
      <c r="B11" s="22" t="s">
        <v>78</v>
      </c>
      <c r="C11" s="147">
        <v>-241774142.31</v>
      </c>
      <c r="D11" s="147">
        <v>0</v>
      </c>
      <c r="E11" s="147">
        <v>0</v>
      </c>
      <c r="F11" s="147">
        <f t="shared" ref="F11:F34" si="0">C11+D11+E11</f>
        <v>-241774142.31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553</v>
      </c>
      <c r="C39" s="193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469211198.19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-348947419.63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173783116.18000001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-618244.37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-293428650.37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3" t="s">
        <v>554</v>
      </c>
      <c r="C48" s="193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1">
        <v>-469211198.19</v>
      </c>
    </row>
    <row r="51" spans="1:3" x14ac:dyDescent="0.2">
      <c r="A51" s="22">
        <v>8220</v>
      </c>
      <c r="B51" s="103" t="s">
        <v>46</v>
      </c>
      <c r="C51" s="161">
        <v>366640434.94999999</v>
      </c>
    </row>
    <row r="52" spans="1:3" x14ac:dyDescent="0.2">
      <c r="A52" s="22">
        <v>8230</v>
      </c>
      <c r="B52" s="103" t="s">
        <v>600</v>
      </c>
      <c r="C52" s="161">
        <v>-173374452.38999999</v>
      </c>
    </row>
    <row r="53" spans="1:3" x14ac:dyDescent="0.2">
      <c r="A53" s="22">
        <v>8240</v>
      </c>
      <c r="B53" s="103" t="s">
        <v>45</v>
      </c>
      <c r="C53" s="161">
        <v>12996727.07</v>
      </c>
    </row>
    <row r="54" spans="1:3" x14ac:dyDescent="0.2">
      <c r="A54" s="22">
        <v>8250</v>
      </c>
      <c r="B54" s="103" t="s">
        <v>44</v>
      </c>
      <c r="C54" s="161">
        <v>3200</v>
      </c>
    </row>
    <row r="55" spans="1:3" x14ac:dyDescent="0.2">
      <c r="A55" s="22">
        <v>8260</v>
      </c>
      <c r="B55" s="103" t="s">
        <v>43</v>
      </c>
      <c r="C55" s="161">
        <v>5788672.1600000001</v>
      </c>
    </row>
    <row r="56" spans="1:3" x14ac:dyDescent="0.2">
      <c r="A56" s="22">
        <v>8270</v>
      </c>
      <c r="B56" s="103" t="s">
        <v>42</v>
      </c>
      <c r="C56" s="161">
        <v>257156616.40000001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2019-02-13T21:19:08Z</cp:lastPrinted>
  <dcterms:created xsi:type="dcterms:W3CDTF">2012-12-11T20:36:24Z</dcterms:created>
  <dcterms:modified xsi:type="dcterms:W3CDTF">2025-07-11T16:15:40Z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