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EDOS FINAN 1 TRIM 2025 ORIGINALES\"/>
    </mc:Choice>
  </mc:AlternateContent>
  <xr:revisionPtr revIDLastSave="0" documentId="8_{D83DBAA7-FA14-4EB0-B59D-998D22B4D0E9}" xr6:coauthVersionLast="36" xr6:coauthVersionMax="36" xr10:uidLastSave="{00000000-0000-0000-0000-000000000000}"/>
  <bookViews>
    <workbookView xWindow="-108" yWindow="-108" windowWidth="23256" windowHeight="12456" tabRatio="863" firstSheet="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C26" i="61" l="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C155" i="59"/>
  <c r="C144" i="59"/>
  <c r="E160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E19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<sst xmlns="http://schemas.openxmlformats.org/spreadsheetml/2006/main" count="860" uniqueCount="604">
  <si>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</si>
  <si>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</si>
  <si>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</si>
  <si>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</si>
  <si>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</si>
  <si>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</si>
  <si>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</si>
  <si>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</si>
  <si>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</si>
  <si>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</si>
  <si>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</si>
  <si>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</si>
  <si>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</si>
  <si>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</si>
  <si>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</si>
  <si>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</si>
  <si>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</si>
  <si>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</si>
  <si>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</si>
  <si>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</si>
  <si>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</si>
  <si>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</si>
  <si>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</si>
  <si>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</si>
  <si>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</si>
  <si>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</si>
  <si>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</si>
  <si>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</si>
  <si>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</si>
  <si>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</si>
  <si>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</si>
  <si>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</si>
  <si>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</si>
  <si>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</si>
  <si>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</si>
  <si>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</si>
  <si>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</si>
  <si>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</si>
  <si>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</si>
  <si>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</si>
  <si>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</si>
  <si>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</si>
  <si>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</si>
  <si>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</si>
  <si>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</si>
  <si>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</si>
  <si>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</si>
  <si>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</si>
  <si>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</si>
  <si>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</si>
  <si>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</si>
  <si>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</si>
  <si>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</si>
  <si>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</si>
  <si>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</si>
  <si>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</si>
  <si>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</si>
  <si>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</si>
  <si>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</si>
  <si>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</si>
  <si>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</si>
  <si>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</si>
  <si>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</si>
  <si>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</si>
  <si>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</si>
  <si>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</si>
  <si>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</si>
  <si>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</si>
  <si>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</si>
  <si>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</si>
  <si>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</si>
  <si>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</si>
  <si>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</si>
  <si>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</si>
  <si>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</si>
  <si>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</si>
  <si>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</si>
  <si>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</si>
  <si>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</si>
  <si>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</si>
  <si>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</si>
  <si>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</si>
  <si>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</si>
  <si>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</si>
  <si>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</si>
  <si>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</si>
  <si>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</si>
  <si>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</si>
  <si>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</si>
  <si>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</si>
  <si>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</si>
  <si>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</si>
  <si>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</si>
  <si>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</si>
  <si>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</si>
  <si>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</si>
  <si>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</si>
  <si>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</si>
  <si>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</si>
  <si>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</si>
  <si>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</si>
  <si>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</si>
  <si>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</si>
  <si>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</si>
  <si>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</si>
  <si>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</si>
  <si>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</si>
  <si>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</si>
  <si>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</si>
  <si>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</si>
  <si>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</si>
  <si>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</si>
  <si>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</si>
  <si>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</si>
  <si>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</si>
  <si>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</si>
  <si>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</si>
  <si>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</si>
  <si>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</si>
  <si>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</si>
  <si>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</si>
  <si>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</si>
  <si>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</si>
  <si>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</si>
  <si>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</si>
  <si>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</si>
  <si>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</si>
  <si>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</si>
  <si>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</si>
  <si>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</si>
  <si>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</si>
  <si>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</si>
  <si>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</si>
  <si>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</si>
  <si>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</si>
  <si>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</si>
  <si>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</si>
  <si>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</si>
  <si>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</si>
  <si>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</si>
  <si>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</si>
  <si>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</si>
  <si>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</si>
  <si>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</si>
  <si>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</si>
  <si>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</si>
  <si>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</si>
  <si>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</si>
  <si>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</si>
  <si>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</si>
  <si>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</si>
  <si>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</si>
  <si>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</si>
  <si>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</si>
  <si>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</si>
  <si>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</si>
  <si>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</si>
  <si>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</si>
  <si>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</si>
  <si>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</si>
  <si>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</si>
  <si>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</si>
  <si>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</si>
  <si>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</si>
  <si>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</si>
  <si>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</si>
  <si>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</si>
  <si>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</si>
  <si>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</si>
  <si>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</si>
  <si>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</si>
  <si>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</si>
  <si>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</si>
  <si>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</si>
  <si>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</si>
  <si>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</si>
  <si>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</si>
  <si>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</si>
  <si>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</si>
  <si>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</si>
  <si>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</si>
  <si>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</si>
  <si>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</si>
  <si>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</si>
  <si>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</si>
  <si>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</si>
  <si>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</si>
  <si>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</si>
  <si>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</si>
  <si>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</si>
  <si>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</si>
  <si>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</si>
  <si>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</si>
  <si>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</si>
  <si>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</si>
  <si>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</si>
  <si>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</si>
  <si>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</si>
  <si>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</si>
  <si>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</si>
  <si>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</si>
  <si>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</si>
  <si>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</si>
  <si>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</si>
  <si>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</si>
  <si>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</si>
  <si>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</si>
  <si>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</si>
  <si>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</si>
  <si>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</si>
  <si>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</si>
  <si>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</si>
  <si>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</si>
  <si>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</si>
  <si>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</si>
  <si>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</si>
  <si>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</si>
  <si>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</si>
  <si>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</si>
  <si>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</si>
  <si>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</si>
  <si>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</si>
  <si>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</si>
  <si>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</si>
  <si>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</si>
  <si>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</si>
  <si>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</si>
  <si>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</si>
  <si>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</si>
  <si>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</si>
  <si>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</si>
  <si>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</si>
  <si>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</si>
  <si>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</si>
  <si>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</si>
  <si>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</si>
  <si>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</si>
  <si>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</si>
  <si>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</si>
  <si>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</si>
  <si>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</si>
  <si>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</si>
  <si>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</si>
  <si>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</si>
  <si>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</si>
  <si>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</si>
  <si>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</si>
  <si>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</si>
  <si>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</si>
  <si>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</si>
  <si>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</si>
  <si>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</si>
  <si>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</si>
  <si>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</si>
  <si>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</si>
  <si>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</si>
  <si>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</si>
  <si>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</si>
  <si>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</si>
  <si>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</si>
  <si>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</si>
  <si>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</si>
  <si>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</si>
  <si>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</si>
  <si>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</si>
  <si>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</si>
  <si>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</si>
  <si>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</si>
  <si>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</si>
  <si>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</si>
  <si>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</si>
  <si>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</si>
  <si>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</si>
  <si>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</si>
  <si>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</si>
  <si>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</si>
  <si>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</si>
  <si>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</si>
  <si>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</si>
  <si>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</si>
  <si>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</si>
  <si>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</si>
  <si>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</si>
  <si>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</si>
  <si>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</si>
  <si>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</si>
  <si>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</si>
  <si>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</si>
  <si>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</si>
  <si>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</si>
  <si>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</si>
  <si>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</si>
  <si>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</si>
  <si>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</si>
  <si>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</si>
  <si>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</si>
  <si>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</si>
  <si>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</si>
  <si>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</si>
  <si>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</si>
  <si>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</si>
  <si>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</si>
  <si>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</si>
  <si>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</si>
  <si>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</si>
  <si>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</si>
  <si>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</si>
  <si>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</si>
  <si>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</si>
  <si>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</si>
  <si>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</si>
  <si>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</si>
  <si>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</si>
  <si>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</si>
  <si>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</si>
  <si>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</si>
  <si>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</si>
  <si>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</si>
  <si>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</si>
  <si>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</si>
  <si>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</si>
  <si>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</si>
  <si>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</si>
  <si>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</si>
  <si>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</si>
  <si>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</si>
  <si>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</si>
  <si>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</si>
  <si>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</si>
  <si>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</si>
  <si>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</si>
  <si>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</si>
  <si>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</si>
  <si>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</si>
  <si>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</si>
  <si>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</si>
  <si>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</si>
  <si>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</si>
  <si>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</si>
  <si>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</si>
  <si>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</si>
  <si>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</si>
  <si>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</si>
  <si>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</si>
  <si>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</si>
  <si>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</si>
  <si>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</si>
  <si>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</si>
  <si>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</si>
  <si>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</si>
  <si>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</si>
  <si>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</si>
  <si>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</si>
  <si>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</si>
  <si>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</si>
  <si>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</si>
  <si>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</si>
  <si>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</si>
  <si>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</si>
  <si>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</si>
  <si>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</si>
  <si>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</si>
  <si>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</si>
  <si>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</si>
  <si>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</si>
  <si>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</si>
  <si>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</si>
  <si>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</si>
  <si>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</si>
  <si>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</si>
  <si>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</si>
  <si>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</si>
  <si>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</si>
  <si>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</si>
  <si>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</si>
  <si>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</si>
  <si>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</si>
  <si>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</si>
  <si>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</si>
  <si>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</si>
  <si>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</si>
  <si>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</si>
  <si>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</si>
  <si>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</si>
  <si>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</si>
  <si>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</si>
  <si>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</si>
  <si>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</si>
  <si>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</si>
  <si>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</si>
  <si>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</si>
  <si>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</si>
  <si>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</si>
  <si>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</si>
  <si>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</si>
  <si>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</si>
  <si>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</si>
  <si>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</si>
  <si>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</si>
  <si>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</si>
  <si>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</si>
  <si>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</si>
  <si>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</si>
  <si>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</si>
  <si>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</si>
  <si>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</si>
  <si>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</si>
  <si>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</si>
  <si>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</si>
  <si>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</si>
  <si>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</si>
  <si>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</si>
  <si>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</si>
  <si>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</si>
  <si>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</si>
  <si>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</si>
  <si>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</si>
  <si>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</si>
  <si>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</si>
  <si>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</si>
  <si>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</si>
  <si>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</si>
  <si>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</si>
  <si>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</si>
  <si>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</si>
  <si>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</si>
  <si>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</si>
  <si>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</si>
  <si>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</si>
  <si>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</si>
  <si>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</si>
  <si>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</si>
  <si>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</si>
  <si>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</si>
  <si>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</si>
  <si>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</si>
  <si>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</si>
  <si>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</si>
  <si>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</si>
  <si>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</si>
  <si>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</si>
  <si>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</si>
  <si>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</si>
  <si>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</si>
  <si>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</si>
  <si>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</si>
  <si>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</si>
  <si>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</si>
  <si>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</si>
  <si>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</si>
  <si>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</si>
  <si>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</si>
  <si>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</si>
  <si>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</si>
  <si>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</si>
  <si>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</si>
  <si>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</si>
  <si>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</si>
  <si>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</si>
  <si>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</si>
  <si>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</si>
  <si>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</si>
  <si>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</si>
  <si>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</si>
  <si>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</si>
  <si>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</si>
  <si>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</si>
  <si>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</si>
  <si>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</si>
  <si>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</si>
  <si>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</si>
  <si>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</si>
  <si>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</si>
  <si>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</si>
  <si>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</si>
  <si>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</si>
  <si>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</si>
  <si>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</si>
  <si>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</si>
  <si>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</si>
  <si>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</si>
  <si>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</si>
  <si>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</si>
  <si>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</si>
  <si>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</si>
  <si>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</si>
  <si>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</si>
  <si>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</si>
  <si>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</si>
  <si>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</si>
  <si>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</si>
  <si>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</si>
  <si>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</si>
  <si>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</si>
  <si>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</si>
  <si>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</si>
  <si>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</si>
  <si>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</si>
  <si>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</si>
  <si>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</si>
  <si>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</si>
  <si>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</si>
  <si>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</si>
  <si>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</si>
  <si>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</si>
  <si>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</si>
  <si>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</si>
  <si>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</si>
  <si>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</si>
  <si>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</si>
  <si>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</si>
  <si>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</si>
  <si>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</si>
  <si>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</si>
  <si>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</si>
  <si>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</si>
  <si>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</si>
  <si>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</si>
  <si>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</si>
  <si>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</si>
  <si>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</si>
  <si>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</si>
  <si>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</si>
  <si>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</si>
  <si>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</si>
  <si>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</si>
  <si>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</si>
  <si>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</si>
  <si>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</si>
  <si>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</si>
  <si>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</si>
  <si>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</si>
  <si>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</si>
  <si>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</si>
  <si>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</si>
  <si>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</si>
  <si>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</si>
  <si>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</si>
  <si>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</si>
  <si>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</si>
  <si>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</si>
  <si>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</si>
  <si>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</si>
  <si>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</si>
  <si>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</si>
  <si>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</si>
  <si>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</si>
  <si>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</si>
  <si>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</si>
  <si>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</si>
  <si>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</si>
  <si>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</si>
  <si>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</si>
  <si>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</si>
  <si>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</si>
  <si>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</si>
  <si>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</si>
  <si>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</si>
  <si>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</si>
  <si>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</si>
  <si>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</si>
  <si>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</si>
  <si>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</si>
  <si>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</si>
  <si>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</si>
  <si>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</si>
  <si>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</si>
  <si>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</si>
  <si>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</si>
  <si>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</si>
  <si>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</si>
  <si>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</si>
  <si>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</si>
  <si>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</si>
  <si>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</si>
  <si>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</si>
  <si>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</si>
  <si>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</si>
  <si>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</si>
  <si>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</si>
  <si>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</si>
  <si>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</si>
  <si>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</si>
  <si>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</si>
  <si>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</si>
  <si>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</si>
  <si>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</si>
  <si>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</si>
  <si>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</si>
  <si>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</si>
  <si>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</si>
  <si>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</si>
  <si>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</si>
  <si>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</si>
  <si>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</si>
  <si>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</si>
  <si>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</si>
  <si>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</si>
  <si>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</si>
  <si>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</si>
  <si>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</si>
  <si>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</si>
  <si>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COLEGIO DE EDUCACION PROFESIONAL TECNICA DEL ESTADO DE GUANAJUATO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</si>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</sst>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20" sqref="F20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2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2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2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B12" sqref="B12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19" customFormat="1" ht="18.899999999999999" customHeight="1" x14ac:dyDescent="0.3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899999999999999" customHeight="1" x14ac:dyDescent="0.3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899999999999999" customHeight="1" x14ac:dyDescent="0.3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899999999999999" customHeight="1" x14ac:dyDescent="0.3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169757002.09</v>
      </c>
      <c r="D9" s="78"/>
      <c r="E9" s="39"/>
    </row>
    <row r="10" spans="1:5" x14ac:dyDescent="0.2">
      <c r="A10" s="109">
        <v>4100</v>
      </c>
      <c r="B10" s="108" t="s">
        <v>223</v>
      </c>
      <c r="C10" s="141">
        <f>SUM(C11+C21+C27+C30+C36+C39+C48)</f>
        <v>41178006.780000001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0.399999999999999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0.399999999999999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0.399999999999999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0.399999999999999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0.399999999999999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41178006.780000001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0.399999999999999" x14ac:dyDescent="0.2">
      <c r="A51" s="40">
        <v>4173</v>
      </c>
      <c r="B51" s="42" t="s">
        <v>419</v>
      </c>
      <c r="C51" s="142">
        <v>41178006.780000001</v>
      </c>
      <c r="D51" s="78"/>
      <c r="E51" s="39"/>
    </row>
    <row r="52" spans="1:5" ht="20.399999999999999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0.399999999999999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0.399999999999999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0.399999999999999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0.6" x14ac:dyDescent="0.2">
      <c r="A57" s="109">
        <v>4200</v>
      </c>
      <c r="B57" s="110" t="s">
        <v>425</v>
      </c>
      <c r="C57" s="141">
        <f>+C58+C64</f>
        <v>128147998.34</v>
      </c>
      <c r="D57" s="78"/>
      <c r="E57" s="39"/>
    </row>
    <row r="58" spans="1:5" ht="20.399999999999999" x14ac:dyDescent="0.2">
      <c r="A58" s="109">
        <v>4210</v>
      </c>
      <c r="B58" s="110" t="s">
        <v>426</v>
      </c>
      <c r="C58" s="141">
        <f>SUM(C59:C63)</f>
        <v>90425907.489999995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90425907.489999995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37722090.850000001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37722090.850000001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430996.97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430996.97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430996.97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113089647.5</v>
      </c>
      <c r="D94" s="112">
        <v>1</v>
      </c>
      <c r="E94" s="41"/>
    </row>
    <row r="95" spans="1:5" x14ac:dyDescent="0.2">
      <c r="A95" s="111">
        <v>5100</v>
      </c>
      <c r="B95" s="108" t="s">
        <v>278</v>
      </c>
      <c r="C95" s="141">
        <f>C96+C103+C113</f>
        <v>113089641.19</v>
      </c>
      <c r="D95" s="112">
        <f>C95/$C$94</f>
        <v>0.99999994420355764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101884665.41</v>
      </c>
      <c r="D96" s="112">
        <f t="shared" ref="D96:D159" si="0">C96/$C$94</f>
        <v>0.9009194710771381</v>
      </c>
      <c r="E96" s="41"/>
    </row>
    <row r="97" spans="1:5" x14ac:dyDescent="0.2">
      <c r="A97" s="43">
        <v>5111</v>
      </c>
      <c r="B97" s="41" t="s">
        <v>280</v>
      </c>
      <c r="C97" s="142">
        <v>39862042.869999997</v>
      </c>
      <c r="D97" s="44">
        <f t="shared" si="0"/>
        <v>0.35248180316416672</v>
      </c>
      <c r="E97" s="41"/>
    </row>
    <row r="98" spans="1:5" x14ac:dyDescent="0.2">
      <c r="A98" s="43">
        <v>5112</v>
      </c>
      <c r="B98" s="41" t="s">
        <v>281</v>
      </c>
      <c r="C98" s="142">
        <v>15729933.609999999</v>
      </c>
      <c r="D98" s="44">
        <f t="shared" si="0"/>
        <v>0.13909260447557767</v>
      </c>
      <c r="E98" s="41"/>
    </row>
    <row r="99" spans="1:5" x14ac:dyDescent="0.2">
      <c r="A99" s="43">
        <v>5113</v>
      </c>
      <c r="B99" s="41" t="s">
        <v>282</v>
      </c>
      <c r="C99" s="142">
        <v>20539486.870000001</v>
      </c>
      <c r="D99" s="44">
        <f t="shared" si="0"/>
        <v>0.18162128297375763</v>
      </c>
      <c r="E99" s="41"/>
    </row>
    <row r="100" spans="1:5" x14ac:dyDescent="0.2">
      <c r="A100" s="43">
        <v>5114</v>
      </c>
      <c r="B100" s="41" t="s">
        <v>283</v>
      </c>
      <c r="C100" s="142">
        <v>11654108.77</v>
      </c>
      <c r="D100" s="44">
        <f t="shared" si="0"/>
        <v>0.10305195062174015</v>
      </c>
      <c r="E100" s="41"/>
    </row>
    <row r="101" spans="1:5" x14ac:dyDescent="0.2">
      <c r="A101" s="43">
        <v>5115</v>
      </c>
      <c r="B101" s="41" t="s">
        <v>284</v>
      </c>
      <c r="C101" s="142">
        <v>8984940.0399999991</v>
      </c>
      <c r="D101" s="44">
        <f t="shared" si="0"/>
        <v>7.9449713025235125E-2</v>
      </c>
      <c r="E101" s="41"/>
    </row>
    <row r="102" spans="1:5" x14ac:dyDescent="0.2">
      <c r="A102" s="43">
        <v>5116</v>
      </c>
      <c r="B102" s="41" t="s">
        <v>285</v>
      </c>
      <c r="C102" s="142">
        <v>5114153.25</v>
      </c>
      <c r="D102" s="44">
        <f t="shared" si="0"/>
        <v>4.5222116816660871E-2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1047028.93</v>
      </c>
      <c r="D103" s="112">
        <f t="shared" si="0"/>
        <v>9.2583976795930865E-3</v>
      </c>
      <c r="E103" s="41"/>
    </row>
    <row r="104" spans="1:5" x14ac:dyDescent="0.2">
      <c r="A104" s="43">
        <v>5121</v>
      </c>
      <c r="B104" s="41" t="s">
        <v>287</v>
      </c>
      <c r="C104" s="142">
        <v>241623.94</v>
      </c>
      <c r="D104" s="44">
        <f t="shared" si="0"/>
        <v>2.1365699278530336E-3</v>
      </c>
      <c r="E104" s="41"/>
    </row>
    <row r="105" spans="1:5" x14ac:dyDescent="0.2">
      <c r="A105" s="43">
        <v>5122</v>
      </c>
      <c r="B105" s="41" t="s">
        <v>288</v>
      </c>
      <c r="C105" s="142">
        <v>203209.86</v>
      </c>
      <c r="D105" s="44">
        <f t="shared" si="0"/>
        <v>1.7968917977218028E-3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124341.31</v>
      </c>
      <c r="D107" s="44">
        <f t="shared" si="0"/>
        <v>1.0994933024262897E-3</v>
      </c>
      <c r="E107" s="41"/>
    </row>
    <row r="108" spans="1:5" x14ac:dyDescent="0.2">
      <c r="A108" s="43">
        <v>5125</v>
      </c>
      <c r="B108" s="41" t="s">
        <v>291</v>
      </c>
      <c r="C108" s="142">
        <v>52869.39</v>
      </c>
      <c r="D108" s="44">
        <f t="shared" si="0"/>
        <v>4.6749982132537817E-4</v>
      </c>
      <c r="E108" s="41"/>
    </row>
    <row r="109" spans="1:5" x14ac:dyDescent="0.2">
      <c r="A109" s="43">
        <v>5126</v>
      </c>
      <c r="B109" s="41" t="s">
        <v>292</v>
      </c>
      <c r="C109" s="142">
        <v>297614.59000000003</v>
      </c>
      <c r="D109" s="44">
        <f t="shared" si="0"/>
        <v>2.6316696229864898E-3</v>
      </c>
      <c r="E109" s="41"/>
    </row>
    <row r="110" spans="1:5" x14ac:dyDescent="0.2">
      <c r="A110" s="43">
        <v>5127</v>
      </c>
      <c r="B110" s="41" t="s">
        <v>293</v>
      </c>
      <c r="C110" s="142">
        <v>54390.23</v>
      </c>
      <c r="D110" s="44">
        <f t="shared" si="0"/>
        <v>4.8094791346838358E-4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72979.61</v>
      </c>
      <c r="D112" s="44">
        <f t="shared" si="0"/>
        <v>6.4532529381170812E-4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10157946.850000001</v>
      </c>
      <c r="D113" s="112">
        <f t="shared" si="0"/>
        <v>8.9822075446826397E-2</v>
      </c>
      <c r="E113" s="41"/>
    </row>
    <row r="114" spans="1:5" x14ac:dyDescent="0.2">
      <c r="A114" s="43">
        <v>5131</v>
      </c>
      <c r="B114" s="41" t="s">
        <v>297</v>
      </c>
      <c r="C114" s="142">
        <v>1444573.03</v>
      </c>
      <c r="D114" s="44">
        <f t="shared" si="0"/>
        <v>1.2773698229097408E-2</v>
      </c>
      <c r="E114" s="41"/>
    </row>
    <row r="115" spans="1:5" x14ac:dyDescent="0.2">
      <c r="A115" s="43">
        <v>5132</v>
      </c>
      <c r="B115" s="41" t="s">
        <v>298</v>
      </c>
      <c r="C115" s="142">
        <v>801263.11</v>
      </c>
      <c r="D115" s="44">
        <f t="shared" si="0"/>
        <v>7.0852030023349395E-3</v>
      </c>
      <c r="E115" s="41"/>
    </row>
    <row r="116" spans="1:5" x14ac:dyDescent="0.2">
      <c r="A116" s="43">
        <v>5133</v>
      </c>
      <c r="B116" s="41" t="s">
        <v>299</v>
      </c>
      <c r="C116" s="142">
        <v>2680835.4900000002</v>
      </c>
      <c r="D116" s="44">
        <f t="shared" si="0"/>
        <v>2.3705401416164111E-2</v>
      </c>
      <c r="E116" s="41"/>
    </row>
    <row r="117" spans="1:5" x14ac:dyDescent="0.2">
      <c r="A117" s="43">
        <v>5134</v>
      </c>
      <c r="B117" s="41" t="s">
        <v>300</v>
      </c>
      <c r="C117" s="142">
        <v>79009.94</v>
      </c>
      <c r="D117" s="44">
        <f t="shared" si="0"/>
        <v>6.9864874236167372E-4</v>
      </c>
      <c r="E117" s="41"/>
    </row>
    <row r="118" spans="1:5" x14ac:dyDescent="0.2">
      <c r="A118" s="43">
        <v>5135</v>
      </c>
      <c r="B118" s="41" t="s">
        <v>301</v>
      </c>
      <c r="C118" s="142">
        <v>2047514.73</v>
      </c>
      <c r="D118" s="44">
        <f t="shared" si="0"/>
        <v>1.8105235759975288E-2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47165.760000000002</v>
      </c>
      <c r="D120" s="44">
        <f t="shared" si="0"/>
        <v>4.1706523136876875E-4</v>
      </c>
      <c r="E120" s="41"/>
    </row>
    <row r="121" spans="1:5" x14ac:dyDescent="0.2">
      <c r="A121" s="43">
        <v>5138</v>
      </c>
      <c r="B121" s="41" t="s">
        <v>304</v>
      </c>
      <c r="C121" s="142">
        <v>850084.99</v>
      </c>
      <c r="D121" s="44">
        <f t="shared" si="0"/>
        <v>7.5169125449789731E-3</v>
      </c>
      <c r="E121" s="41"/>
    </row>
    <row r="122" spans="1:5" x14ac:dyDescent="0.2">
      <c r="A122" s="43">
        <v>5139</v>
      </c>
      <c r="B122" s="41" t="s">
        <v>305</v>
      </c>
      <c r="C122" s="142">
        <v>2207499.7999999998</v>
      </c>
      <c r="D122" s="44">
        <f t="shared" si="0"/>
        <v>1.9519910520545216E-2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2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6.31</v>
      </c>
      <c r="D181" s="112">
        <f t="shared" si="1"/>
        <v>5.5796442375505674E-8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6.31</v>
      </c>
      <c r="D200" s="112">
        <f t="shared" si="1"/>
        <v>5.5796442375505674E-8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6.31</v>
      </c>
      <c r="D209" s="44">
        <f t="shared" si="1"/>
        <v>5.5796442375505674E-8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E64" sqref="E64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899999999999999" customHeight="1" x14ac:dyDescent="0.3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899999999999999" customHeight="1" x14ac:dyDescent="0.3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899999999999999" customHeight="1" x14ac:dyDescent="0.3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</row>
    <row r="10" spans="1:8" x14ac:dyDescent="0.2">
      <c r="A10" s="16">
        <v>1115</v>
      </c>
      <c r="B10" s="14" t="s">
        <v>118</v>
      </c>
      <c r="C10" s="144">
        <v>0</v>
      </c>
      <c r="E10" s="14" t="str">
        <f>IF(OR(C9&gt;0,C10&gt;0,C11&gt;0),"","SIN INFORMACIÓN QUE REVELAR")</f>
        <v/>
      </c>
    </row>
    <row r="11" spans="1:8" x14ac:dyDescent="0.2">
      <c r="A11" s="16">
        <v>1121</v>
      </c>
      <c r="B11" s="14" t="s">
        <v>119</v>
      </c>
      <c r="C11" s="144">
        <v>1484.78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12182011.939999999</v>
      </c>
      <c r="D15" s="144">
        <v>12210388.51</v>
      </c>
      <c r="E15" s="144">
        <v>12219425.560000001</v>
      </c>
      <c r="F15" s="144">
        <v>13360874.02</v>
      </c>
      <c r="G15" s="144">
        <v>6570813.1799999997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392692.25</v>
      </c>
      <c r="D20" s="144">
        <v>392692.25</v>
      </c>
      <c r="E20" s="144">
        <v>0</v>
      </c>
      <c r="F20" s="144">
        <v>0</v>
      </c>
      <c r="G20" s="144">
        <v>0</v>
      </c>
    </row>
    <row r="21" spans="1:8" x14ac:dyDescent="0.2">
      <c r="A21" s="16">
        <v>1125</v>
      </c>
      <c r="B21" s="14" t="s">
        <v>129</v>
      </c>
      <c r="C21" s="144">
        <v>86943</v>
      </c>
      <c r="D21" s="144">
        <v>86943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2186126.87</v>
      </c>
      <c r="D27" s="144">
        <v>2186126.87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</row>
    <row r="42" spans="1:8" x14ac:dyDescent="0.2">
      <c r="A42" s="16">
        <v>1151</v>
      </c>
      <c r="B42" s="14" t="s">
        <v>145</v>
      </c>
      <c r="C42" s="144">
        <v>0</v>
      </c>
      <c r="E42" s="14" t="str">
        <f>IF(OR(C41&gt;0,C42&gt;0),"","SIN INFORMACIÓN QUE REVELAR")</f>
        <v>SIN INFORMACIÓN QUE REVELAR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</row>
    <row r="51" spans="1:10" x14ac:dyDescent="0.2">
      <c r="A51" s="16">
        <v>1212</v>
      </c>
      <c r="B51" s="14" t="s">
        <v>560</v>
      </c>
      <c r="C51" s="144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1039311735.67</v>
      </c>
      <c r="D56" s="144">
        <f>SUM(D57:D63)</f>
        <v>0</v>
      </c>
      <c r="E56" s="144">
        <f>SUM(E57:E63)</f>
        <v>392470.6</v>
      </c>
    </row>
    <row r="57" spans="1:10" x14ac:dyDescent="0.2">
      <c r="A57" s="16">
        <v>1231</v>
      </c>
      <c r="B57" s="14" t="s">
        <v>150</v>
      </c>
      <c r="C57" s="144">
        <v>155662854.03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815148244.02999997</v>
      </c>
      <c r="D59" s="144">
        <v>0</v>
      </c>
      <c r="E59" s="144">
        <v>196235.3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68500637.609999999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196235.3</v>
      </c>
    </row>
    <row r="64" spans="1:10" x14ac:dyDescent="0.2">
      <c r="A64" s="16">
        <v>1240</v>
      </c>
      <c r="B64" s="14" t="s">
        <v>157</v>
      </c>
      <c r="C64" s="144">
        <f>SUM(C65:C72)</f>
        <v>384151393.57000005</v>
      </c>
      <c r="D64" s="144">
        <f t="shared" ref="D64:E64" si="0">SUM(D65:D72)</f>
        <v>0</v>
      </c>
      <c r="E64" s="144">
        <f t="shared" si="0"/>
        <v>308669489.63</v>
      </c>
    </row>
    <row r="65" spans="1:9" x14ac:dyDescent="0.2">
      <c r="A65" s="16">
        <v>1241</v>
      </c>
      <c r="B65" s="14" t="s">
        <v>158</v>
      </c>
      <c r="C65" s="144">
        <v>177303787.80000001</v>
      </c>
      <c r="D65" s="144">
        <v>0</v>
      </c>
      <c r="E65" s="144">
        <v>209607686.93000001</v>
      </c>
    </row>
    <row r="66" spans="1:9" x14ac:dyDescent="0.2">
      <c r="A66" s="16">
        <v>1242</v>
      </c>
      <c r="B66" s="14" t="s">
        <v>159</v>
      </c>
      <c r="C66" s="144">
        <v>12033525.09</v>
      </c>
      <c r="D66" s="144">
        <v>0</v>
      </c>
      <c r="E66" s="144">
        <v>8952609.3399999999</v>
      </c>
    </row>
    <row r="67" spans="1:9" x14ac:dyDescent="0.2">
      <c r="A67" s="16">
        <v>1243</v>
      </c>
      <c r="B67" s="14" t="s">
        <v>160</v>
      </c>
      <c r="C67" s="144">
        <v>10536977.24</v>
      </c>
      <c r="D67" s="144">
        <v>0</v>
      </c>
      <c r="E67" s="144">
        <v>8034507.3600000003</v>
      </c>
    </row>
    <row r="68" spans="1:9" x14ac:dyDescent="0.2">
      <c r="A68" s="16">
        <v>1244</v>
      </c>
      <c r="B68" s="14" t="s">
        <v>161</v>
      </c>
      <c r="C68" s="144">
        <v>20293385.84</v>
      </c>
      <c r="D68" s="144">
        <v>0</v>
      </c>
      <c r="E68" s="144">
        <v>13898470.689999999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162373497.43000001</v>
      </c>
      <c r="D70" s="144">
        <v>0</v>
      </c>
      <c r="E70" s="144">
        <v>68176215.310000002</v>
      </c>
    </row>
    <row r="71" spans="1:9" x14ac:dyDescent="0.2">
      <c r="A71" s="16">
        <v>1247</v>
      </c>
      <c r="B71" s="14" t="s">
        <v>164</v>
      </c>
      <c r="C71" s="144">
        <v>1610220.17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</row>
    <row r="93" spans="1:8" x14ac:dyDescent="0.2">
      <c r="A93" s="16">
        <v>1161</v>
      </c>
      <c r="B93" s="14" t="s">
        <v>182</v>
      </c>
      <c r="C93" s="144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22644454.969999999</v>
      </c>
      <c r="D110" s="144">
        <f>SUM(D111:D119)</f>
        <v>22644454.969999999</v>
      </c>
      <c r="E110" s="144">
        <f>SUM(E111:E119)</f>
        <v>0</v>
      </c>
      <c r="F110" s="144">
        <f>SUM(F111:F119)</f>
        <v>0</v>
      </c>
      <c r="G110" s="144">
        <f>SUM(G111:G119)</f>
        <v>0</v>
      </c>
    </row>
    <row r="111" spans="1:8" x14ac:dyDescent="0.2">
      <c r="A111" s="16">
        <v>2111</v>
      </c>
      <c r="B111" s="14" t="s">
        <v>190</v>
      </c>
      <c r="C111" s="144">
        <v>4040064.13</v>
      </c>
      <c r="D111" s="144">
        <f>C111</f>
        <v>4040064.13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2441655.8199999998</v>
      </c>
      <c r="D112" s="144">
        <f t="shared" ref="D112:D119" si="1">C112</f>
        <v>2441655.8199999998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5696242.7000000002</v>
      </c>
      <c r="D117" s="144">
        <f t="shared" si="1"/>
        <v>5696242.7000000002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10466492.32</v>
      </c>
      <c r="D119" s="144">
        <f t="shared" si="1"/>
        <v>10466492.32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/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5656.11</v>
      </c>
      <c r="D167" s="117"/>
      <c r="E167" s="117"/>
    </row>
    <row r="168" spans="1:5" x14ac:dyDescent="0.2">
      <c r="A168" s="116">
        <v>2191</v>
      </c>
      <c r="B168" s="117" t="s">
        <v>582</v>
      </c>
      <c r="C168" s="146">
        <v>5656.12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  <c r="E169" s="14" t="str">
        <f>IF(OR(C168&gt;0,C169&gt;0,C170&gt;0,C167&gt;0),"","SIN INFORMACIÓN QUE REVELAR")</f>
        <v/>
      </c>
    </row>
    <row r="170" spans="1:5" x14ac:dyDescent="0.2">
      <c r="A170" s="116">
        <v>2199</v>
      </c>
      <c r="B170" s="117" t="s">
        <v>218</v>
      </c>
      <c r="C170" s="146">
        <v>-0.01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29" sqref="C29"/>
    </sheetView>
  </sheetViews>
  <sheetFormatPr baseColWidth="10" defaultColWidth="9.109375" defaultRowHeight="10.199999999999999" x14ac:dyDescent="0.2"/>
  <cols>
    <col min="1" max="1" width="10" style="22" customWidth="1"/>
    <col min="2" max="2" width="48.109375" style="22" customWidth="1"/>
    <col min="3" max="3" width="22.88671875" style="22" customWidth="1"/>
    <col min="4" max="5" width="16.6640625" style="22" customWidth="1"/>
    <col min="6" max="16384" width="9.109375" style="22"/>
  </cols>
  <sheetData>
    <row r="1" spans="1:5" ht="18.899999999999999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899999999999999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899999999999999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899999999999999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198950787.84</v>
      </c>
    </row>
    <row r="10" spans="1:5" x14ac:dyDescent="0.2">
      <c r="A10" s="26">
        <v>3120</v>
      </c>
      <c r="B10" s="22" t="s">
        <v>384</v>
      </c>
      <c r="C10" s="147">
        <v>119153863.09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56667354.590000004</v>
      </c>
    </row>
    <row r="16" spans="1:5" x14ac:dyDescent="0.2">
      <c r="A16" s="26">
        <v>3220</v>
      </c>
      <c r="B16" s="22" t="s">
        <v>388</v>
      </c>
      <c r="C16" s="147">
        <v>-234807005.34999999</v>
      </c>
    </row>
    <row r="17" spans="1:5" x14ac:dyDescent="0.2">
      <c r="A17" s="26">
        <v>3230</v>
      </c>
      <c r="B17" s="22" t="s">
        <v>389</v>
      </c>
      <c r="C17" s="147">
        <f>SUM(C18:C21)</f>
        <v>351943661.03999996</v>
      </c>
    </row>
    <row r="18" spans="1:5" x14ac:dyDescent="0.2">
      <c r="A18" s="26">
        <v>3231</v>
      </c>
      <c r="B18" s="22" t="s">
        <v>390</v>
      </c>
      <c r="C18" s="147">
        <v>347525674.52999997</v>
      </c>
    </row>
    <row r="19" spans="1:5" x14ac:dyDescent="0.2">
      <c r="A19" s="26">
        <v>3232</v>
      </c>
      <c r="B19" s="22" t="s">
        <v>391</v>
      </c>
      <c r="C19" s="147">
        <v>4417986.51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25000000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25000000</v>
      </c>
    </row>
    <row r="26" spans="1:5" x14ac:dyDescent="0.2">
      <c r="A26" s="26">
        <v>3250</v>
      </c>
      <c r="B26" s="22" t="s">
        <v>398</v>
      </c>
      <c r="C26" s="147">
        <f>SUM(C27:C29)</f>
        <v>554371.75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554371.75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63.44140625" style="22" bestFit="1" customWidth="1"/>
    <col min="3" max="3" width="15.33203125" style="22" bestFit="1" customWidth="1"/>
    <col min="4" max="4" width="16.44140625" style="22" bestFit="1" customWidth="1"/>
    <col min="5" max="5" width="19.109375" style="22" customWidth="1"/>
    <col min="6" max="16384" width="9.109375" style="22"/>
  </cols>
  <sheetData>
    <row r="1" spans="1:5" s="28" customFormat="1" ht="18.899999999999999" customHeight="1" x14ac:dyDescent="0.3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899999999999999" customHeight="1" x14ac:dyDescent="0.3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899999999999999" customHeight="1" x14ac:dyDescent="0.3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899999999999999" customHeight="1" x14ac:dyDescent="0.3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</row>
    <row r="10" spans="1:5" x14ac:dyDescent="0.2">
      <c r="A10" s="26">
        <v>1112</v>
      </c>
      <c r="B10" s="22" t="s">
        <v>402</v>
      </c>
      <c r="C10" s="147">
        <v>139310290.44</v>
      </c>
      <c r="D10" s="147">
        <v>113672660.11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139310290.44</v>
      </c>
      <c r="D16" s="148">
        <f>SUM(D9:D15)</f>
        <v>113672660.11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4" x14ac:dyDescent="0.2">
      <c r="A21" s="33">
        <v>1230</v>
      </c>
      <c r="B21" s="34" t="s">
        <v>149</v>
      </c>
      <c r="C21" s="148">
        <f>SUM(C22:C28)</f>
        <v>4464465.46</v>
      </c>
      <c r="D21" s="148">
        <f>SUM(D22:D28)</f>
        <v>1173858.8799999999</v>
      </c>
    </row>
    <row r="22" spans="1:4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4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4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4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4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4" x14ac:dyDescent="0.2">
      <c r="A27" s="26">
        <v>1236</v>
      </c>
      <c r="B27" s="22" t="s">
        <v>155</v>
      </c>
      <c r="C27" s="147">
        <v>4464465.46</v>
      </c>
      <c r="D27" s="147">
        <v>1173858.8799999999</v>
      </c>
    </row>
    <row r="28" spans="1:4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4" x14ac:dyDescent="0.2">
      <c r="A29" s="33">
        <v>1240</v>
      </c>
      <c r="B29" s="34" t="s">
        <v>157</v>
      </c>
      <c r="C29" s="148">
        <f>SUM(C30:C37)</f>
        <v>13256978.989999998</v>
      </c>
      <c r="D29" s="148">
        <f>SUM(D30:D37)</f>
        <v>12476219.940000001</v>
      </c>
    </row>
    <row r="30" spans="1:4" x14ac:dyDescent="0.2">
      <c r="A30" s="26">
        <v>1241</v>
      </c>
      <c r="B30" s="22" t="s">
        <v>158</v>
      </c>
      <c r="C30" s="147">
        <v>11893801.279999999</v>
      </c>
      <c r="D30" s="147">
        <v>6206772.4199999999</v>
      </c>
    </row>
    <row r="31" spans="1:4" x14ac:dyDescent="0.2">
      <c r="A31" s="26">
        <v>1242</v>
      </c>
      <c r="B31" s="22" t="s">
        <v>159</v>
      </c>
      <c r="C31" s="147">
        <v>0</v>
      </c>
      <c r="D31" s="147">
        <v>81583.38</v>
      </c>
    </row>
    <row r="32" spans="1:4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463000</v>
      </c>
      <c r="D33" s="147">
        <v>4600000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866687.71</v>
      </c>
      <c r="D35" s="147">
        <v>1587864.14</v>
      </c>
    </row>
    <row r="36" spans="1:5" x14ac:dyDescent="0.2">
      <c r="A36" s="26">
        <v>1247</v>
      </c>
      <c r="B36" s="22" t="s">
        <v>164</v>
      </c>
      <c r="C36" s="147">
        <v>33490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17721444.449999999</v>
      </c>
      <c r="D44" s="148">
        <f>D21+D29+D38</f>
        <v>13650078.82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56667354.590000004</v>
      </c>
      <c r="D48" s="148">
        <v>-30483709.670000002</v>
      </c>
      <c r="E48" s="136"/>
    </row>
    <row r="49" spans="1:4" x14ac:dyDescent="0.2">
      <c r="A49" s="26"/>
      <c r="B49" s="82" t="s">
        <v>510</v>
      </c>
      <c r="C49" s="148">
        <f>C54+C66+C94+C97+C50</f>
        <v>2295319.37</v>
      </c>
      <c r="D49" s="148">
        <f>D54+D66+D94+D97+D50</f>
        <v>32035404.810000002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6.31</v>
      </c>
      <c r="D66" s="148">
        <f>D67+D76+D79+D85</f>
        <v>15648006.620000001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15647221.210000001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15647221.210000001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6.31</v>
      </c>
      <c r="D85" s="147">
        <f>SUM(D86:D93)</f>
        <v>785.41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6.31</v>
      </c>
      <c r="D93" s="147">
        <v>785.41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2295313.06</v>
      </c>
      <c r="D97" s="148">
        <f>SUM(D98:D102)</f>
        <v>16387398.189999999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14059243.279999999</v>
      </c>
    </row>
    <row r="99" spans="1:4" x14ac:dyDescent="0.2">
      <c r="A99" s="26">
        <v>2112</v>
      </c>
      <c r="B99" s="22" t="s">
        <v>524</v>
      </c>
      <c r="C99" s="147">
        <v>3866.79</v>
      </c>
      <c r="D99" s="147">
        <v>212752.41</v>
      </c>
    </row>
    <row r="100" spans="1:4" x14ac:dyDescent="0.2">
      <c r="A100" s="26">
        <v>2112</v>
      </c>
      <c r="B100" s="22" t="s">
        <v>525</v>
      </c>
      <c r="C100" s="147">
        <v>2291446.27</v>
      </c>
      <c r="D100" s="147">
        <v>2115402.5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6226883.9199999999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6226883.9199999999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6226883.9199999999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396514.9</v>
      </c>
      <c r="D112" s="151">
        <f>+D113+D135</f>
        <v>108.72</v>
      </c>
    </row>
    <row r="113" spans="1:4" x14ac:dyDescent="0.2">
      <c r="A113" s="96">
        <v>4300</v>
      </c>
      <c r="B113" s="100" t="s">
        <v>596</v>
      </c>
      <c r="C113" s="154">
        <f>C127+C114+C117+C123+C125</f>
        <v>0.94</v>
      </c>
      <c r="D113" s="156">
        <f>D127+D114+D117+D123+D125</f>
        <v>108.72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0.94</v>
      </c>
      <c r="D127" s="158">
        <f>SUM(D128:D134)</f>
        <v>108.72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0.94</v>
      </c>
      <c r="D134" s="155">
        <v>108.72</v>
      </c>
    </row>
    <row r="135" spans="1:4" x14ac:dyDescent="0.2">
      <c r="A135" s="33">
        <v>1120</v>
      </c>
      <c r="B135" s="85" t="s">
        <v>529</v>
      </c>
      <c r="C135" s="148">
        <f>SUM(C136:C144)</f>
        <v>396513.96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396513.96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58566159.060000002</v>
      </c>
      <c r="D145" s="148">
        <f>D48+D49+D103-D109-D112</f>
        <v>7778470.3400000008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0" customWidth="1"/>
    <col min="2" max="2" width="63.109375" style="30" customWidth="1"/>
    <col min="3" max="3" width="17.6640625" style="30" customWidth="1"/>
    <col min="4" max="16384" width="11.44140625" style="30"/>
  </cols>
  <sheetData>
    <row r="1" spans="1:3" s="29" customFormat="1" ht="18" customHeight="1" x14ac:dyDescent="0.3">
      <c r="A1" s="174" t="s">
        <v>602</v>
      </c>
      <c r="B1" s="175"/>
      <c r="C1" s="176"/>
    </row>
    <row r="2" spans="1:3" s="29" customFormat="1" ht="18" customHeight="1" x14ac:dyDescent="0.3">
      <c r="A2" s="177" t="s">
        <v>506</v>
      </c>
      <c r="B2" s="178"/>
      <c r="C2" s="179"/>
    </row>
    <row r="3" spans="1:3" s="29" customFormat="1" ht="18" customHeight="1" x14ac:dyDescent="0.3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169757001.15000001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0.94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0.94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169757002.09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0" customWidth="1"/>
    <col min="2" max="2" width="62.109375" style="30" customWidth="1"/>
    <col min="3" max="3" width="17.6640625" style="30" customWidth="1"/>
    <col min="4" max="16384" width="11.44140625" style="30"/>
  </cols>
  <sheetData>
    <row r="1" spans="1:3" s="32" customFormat="1" ht="18.899999999999999" customHeight="1" x14ac:dyDescent="0.3">
      <c r="A1" s="185" t="s">
        <v>602</v>
      </c>
      <c r="B1" s="186"/>
      <c r="C1" s="187"/>
    </row>
    <row r="2" spans="1:3" s="32" customFormat="1" ht="18.899999999999999" customHeight="1" x14ac:dyDescent="0.3">
      <c r="A2" s="188" t="s">
        <v>508</v>
      </c>
      <c r="B2" s="189"/>
      <c r="C2" s="190"/>
    </row>
    <row r="3" spans="1:3" s="32" customFormat="1" ht="18.899999999999999" customHeight="1" x14ac:dyDescent="0.3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2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130811085.64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17721444.449999999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11927291.279999999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463000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866687.71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4464465.46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6.31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6.31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113089647.5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B1" workbookViewId="0">
      <selection activeCell="A50" sqref="A50"/>
    </sheetView>
  </sheetViews>
  <sheetFormatPr baseColWidth="10" defaultColWidth="9.109375" defaultRowHeight="10.199999999999999" x14ac:dyDescent="0.2"/>
  <cols>
    <col min="1" max="1" width="10" style="22" customWidth="1"/>
    <col min="2" max="2" width="68.5546875" style="22" bestFit="1" customWidth="1"/>
    <col min="3" max="3" width="17.44140625" style="22" bestFit="1" customWidth="1"/>
    <col min="4" max="5" width="23.6640625" style="22" bestFit="1" customWidth="1"/>
    <col min="6" max="6" width="19.33203125" style="22" customWidth="1"/>
    <col min="7" max="7" width="20.5546875" style="22" customWidth="1"/>
    <col min="8" max="10" width="20.33203125" style="22" customWidth="1"/>
    <col min="11" max="16384" width="9.109375" style="22"/>
  </cols>
  <sheetData>
    <row r="1" spans="1:10" ht="18.899999999999999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899999999999999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899999999999999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241774142.31</v>
      </c>
      <c r="D10" s="147">
        <v>0</v>
      </c>
      <c r="E10" s="147">
        <v>0</v>
      </c>
      <c r="F10" s="147">
        <f>C10+D10+E10</f>
        <v>241774142.31</v>
      </c>
    </row>
    <row r="11" spans="1:10" x14ac:dyDescent="0.2">
      <c r="A11" s="22">
        <v>7120</v>
      </c>
      <c r="B11" s="22" t="s">
        <v>78</v>
      </c>
      <c r="C11" s="147">
        <v>-241774142.31</v>
      </c>
      <c r="D11" s="147">
        <v>0</v>
      </c>
      <c r="E11" s="147">
        <v>0</v>
      </c>
      <c r="F11" s="147">
        <f t="shared" ref="F11:F34" si="0">C11+D11+E11</f>
        <v>-241774142.31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469211198.19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-434487836.33999997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135033639.30000001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-47819000.789999999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-121938000.36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-469211198.19</v>
      </c>
    </row>
    <row r="51" spans="1:3" x14ac:dyDescent="0.2">
      <c r="A51" s="22">
        <v>8220</v>
      </c>
      <c r="B51" s="103" t="s">
        <v>46</v>
      </c>
      <c r="C51" s="161">
        <v>458942339.58999997</v>
      </c>
    </row>
    <row r="52" spans="1:3" x14ac:dyDescent="0.2">
      <c r="A52" s="22">
        <v>8230</v>
      </c>
      <c r="B52" s="103" t="s">
        <v>600</v>
      </c>
      <c r="C52" s="161">
        <v>-135047917.19</v>
      </c>
    </row>
    <row r="53" spans="1:3" x14ac:dyDescent="0.2">
      <c r="A53" s="22">
        <v>8240</v>
      </c>
      <c r="B53" s="103" t="s">
        <v>45</v>
      </c>
      <c r="C53" s="161">
        <v>14505690.15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2295313.06</v>
      </c>
    </row>
    <row r="56" spans="1:3" x14ac:dyDescent="0.2">
      <c r="A56" s="22">
        <v>8270</v>
      </c>
      <c r="B56" s="103" t="s">
        <v>42</v>
      </c>
      <c r="C56" s="161">
        <v>128515772.58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2019-02-13T21:19:08Z</cp:lastPrinted>
  <dcterms:created xsi:type="dcterms:W3CDTF">2012-12-11T20:36:24Z</dcterms:created>
  <dcterms:modified xsi:type="dcterms:W3CDTF">2025-04-21T20:36:42Z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