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CONALEP GTO\6-INFORMACION_DISCIPLINA_FINANCIERA\"/>
    </mc:Choice>
  </mc:AlternateContent>
  <xr:revisionPtr revIDLastSave="0" documentId="13_ncr:1_{3895C22D-0DFC-4DE2-80E7-35FFEF3A8C24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C164" i="1"/>
  <c r="E164" i="1"/>
  <c r="F164" i="1"/>
  <c r="G164" i="1"/>
  <c r="B164" i="1"/>
  <c r="B159" i="1"/>
  <c r="B18" i="1"/>
  <c r="B9" i="1" s="1"/>
  <c r="G138" i="1" l="1"/>
  <c r="G136" i="1"/>
  <c r="G135" i="1"/>
  <c r="G132" i="1"/>
  <c r="G122" i="1"/>
  <c r="G110" i="1"/>
  <c r="G109" i="1"/>
  <c r="G106" i="1"/>
  <c r="G105" i="1"/>
  <c r="G96" i="1"/>
  <c r="G80" i="1"/>
  <c r="G67" i="1"/>
  <c r="G66" i="1"/>
  <c r="G63" i="1"/>
  <c r="G52" i="1"/>
  <c r="G47" i="1"/>
  <c r="G39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D136" i="1"/>
  <c r="D135" i="1"/>
  <c r="D134" i="1"/>
  <c r="G134" i="1" s="1"/>
  <c r="D132" i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D109" i="1"/>
  <c r="D108" i="1"/>
  <c r="G108" i="1" s="1"/>
  <c r="D107" i="1"/>
  <c r="G107" i="1" s="1"/>
  <c r="D106" i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D66" i="1"/>
  <c r="D65" i="1"/>
  <c r="G65" i="1" s="1"/>
  <c r="D64" i="1"/>
  <c r="G64" i="1" s="1"/>
  <c r="D63" i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G10" i="1"/>
  <c r="F10" i="1"/>
  <c r="E10" i="1"/>
  <c r="D10" i="1"/>
  <c r="C10" i="1"/>
  <c r="B10" i="1"/>
  <c r="E84" i="1" l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D164" i="1" s="1"/>
  <c r="F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<sst xmlns="http://schemas.openxmlformats.org/spreadsheetml/2006/main" count="286" uniqueCount="213">
  <si>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</si>
  <si>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</si>
  <si>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</si>
  <si>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</si>
  <si>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</si>
  <si>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</si>
  <si>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</si>
  <si>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</si>
  <si>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</si>
  <si>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</si>
  <si>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</si>
  <si>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</si>
  <si>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</si>
  <si>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</si>
  <si>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</si>
  <si>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</si>
  <si>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</si>
  <si>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</si>
  <si>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</si>
  <si>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</si>
  <si>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</si>
  <si>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</si>
  <si>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</si>
  <si>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</si>
  <si>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</si>
  <si>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</si>
  <si>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</si>
  <si>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</si>
  <si>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</si>
  <si>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</si>
  <si>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</si>
  <si>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</si>
  <si>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</si>
  <si>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</si>
  <si>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</si>
  <si>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</si>
  <si>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</si>
  <si>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</si>
  <si>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</si>
  <si>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</si>
  <si>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</si>
  <si>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</si>
  <si>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</si>
  <si>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</si>
  <si>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</si>
  <si>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</si>
  <si>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</si>
  <si>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</si>
  <si>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</si>
  <si>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</si>
  <si>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</si>
  <si>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</si>
  <si>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</si>
  <si>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</si>
  <si>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</si>
  <si>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</si>
  <si>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</si>
  <si>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</si>
  <si>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</si>
  <si>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</si>
  <si>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</si>
  <si>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</si>
  <si>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</si>
  <si>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</si>
  <si>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</si>
  <si>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</si>
  <si>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</si>
  <si>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</si>
  <si>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</si>
  <si>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</si>
  <si>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</si>
  <si>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</si>
  <si>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</si>
  <si>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</si>
  <si>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</si>
  <si>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</si>
  <si>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</si>
  <si>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</si>
  <si>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</si>
  <si>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</si>
  <si>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</si>
  <si>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</si>
  <si>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</si>
  <si>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</si>
  <si>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</si>
  <si>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</si>
  <si>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</si>
  <si>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</si>
  <si>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</si>
  <si>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</si>
  <si>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</si>
  <si>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</si>
  <si>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</si>
  <si>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</si>
  <si>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</si>
  <si>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</si>
  <si>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</si>
  <si>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</si>
  <si>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</si>
  <si>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</si>
  <si>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</si>
  <si>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</si>
  <si>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</si>
  <si>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</si>
  <si>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</si>
  <si>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</si>
  <si>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</si>
  <si>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</si>
  <si>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</si>
  <si>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</si>
  <si>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</si>
  <si>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</si>
  <si>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</si>
  <si>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</si>
  <si>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</si>
  <si>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</si>
  <si>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</si>
  <si>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</si>
  <si>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</si>
  <si>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</si>
  <si>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</si>
  <si>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</si>
  <si>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</si>
  <si>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</si>
  <si>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</si>
  <si>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</si>
  <si>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</si>
  <si>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</si>
  <si>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</si>
  <si>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</si>
  <si>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</si>
  <si>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</si>
  <si>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</si>
  <si>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</si>
  <si>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</si>
  <si>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</si>
  <si>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</si>
  <si>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</si>
  <si>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</si>
  <si>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</si>
  <si>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</si>
  <si>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</si>
  <si>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</si>
  <si>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</si>
  <si>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</si>
  <si>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</si>
  <si>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</si>
  <si>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</si>
  <si>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</si>
  <si>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</si>
  <si>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</si>
  <si>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</si>
  <si>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</si>
  <si>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</si>
  <si>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</si>
  <si>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</si>
  <si>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</si>
  <si>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</si>
  <si>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</si>
  <si>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</si>
  <si>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</si>
  <si>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</si>
  <si>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</si>
  <si>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</si>
  <si>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</si>
  <si>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</si>
  <si>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</si>
  <si>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</si>
  <si>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</si>
  <si>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</si>
  <si>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</si>
  <si>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</si>
  <si>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</si>
  <si>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</si>
  <si>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</si>
  <si>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</si>
  <si>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</si>
  <si>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</si>
  <si>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</si>
  <si>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</si>
  <si>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</si>
  <si>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</si>
  <si>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</si>
  <si>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</si>
  <si>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</si>
  <si>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</si>
  <si>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</si>
  <si>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</si>
  <si>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</si>
  <si>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</si>
  <si>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</si>
  <si>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</si>
  <si>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</si>
  <si>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</si>
  <si>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</si>
  <si>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</si>
  <si>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</si>
  <si>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</si>
  <si>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</si>
  <si>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</si>
  <si>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</si>
  <si>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</si>
  <si>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</si>
  <si>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</si>
  <si>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</si>
  <si>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</si>
  <si>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</si>
  <si>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</si>
  <si>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</si>
  <si>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</si>
  <si>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COLEGIO DE EDUCACION PROFESIONAL TECNICA DEL ESTADO DE GUANAJUATO</t>
  </si>
  <si>
    <t>del 01 de Enero al 30 de Junio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</si>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</sst>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164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4"/>
  <sheetViews>
    <sheetView showGridLines="0" tabSelected="1" topLeftCell="A100" zoomScale="85" zoomScaleNormal="85" workbookViewId="0">
      <selection activeCell="H146" sqref="H146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38" t="s">
        <v>0</v>
      </c>
      <c r="B1" s="39"/>
      <c r="C1" s="39"/>
      <c r="D1" s="39"/>
      <c r="E1" s="39"/>
      <c r="F1" s="39"/>
      <c r="G1" s="39"/>
    </row>
    <row r="2" spans="1:8">
      <c r="A2" s="42" t="s">
        <v>210</v>
      </c>
      <c r="B2" s="42"/>
      <c r="C2" s="42"/>
      <c r="D2" s="42"/>
      <c r="E2" s="42"/>
      <c r="F2" s="42"/>
      <c r="G2" s="42"/>
    </row>
    <row r="3" spans="1:8">
      <c r="A3" s="43" t="s">
        <v>1</v>
      </c>
      <c r="B3" s="43"/>
      <c r="C3" s="43"/>
      <c r="D3" s="43"/>
      <c r="E3" s="43"/>
      <c r="F3" s="43"/>
      <c r="G3" s="43"/>
    </row>
    <row r="4" spans="1:8">
      <c r="A4" s="43" t="s">
        <v>2</v>
      </c>
      <c r="B4" s="43"/>
      <c r="C4" s="43"/>
      <c r="D4" s="43"/>
      <c r="E4" s="43"/>
      <c r="F4" s="43"/>
      <c r="G4" s="43"/>
    </row>
    <row r="5" spans="1:8">
      <c r="A5" s="44" t="s">
        <v>211</v>
      </c>
      <c r="B5" s="44"/>
      <c r="C5" s="44"/>
      <c r="D5" s="44"/>
      <c r="E5" s="44"/>
      <c r="F5" s="44"/>
      <c r="G5" s="44"/>
    </row>
    <row r="6" spans="1:8">
      <c r="A6" s="45" t="s">
        <v>3</v>
      </c>
      <c r="B6" s="45"/>
      <c r="C6" s="45"/>
      <c r="D6" s="45"/>
      <c r="E6" s="45"/>
      <c r="F6" s="45"/>
      <c r="G6" s="45"/>
    </row>
    <row r="7" spans="1:8">
      <c r="A7" s="40" t="s">
        <v>4</v>
      </c>
      <c r="B7" s="40" t="s">
        <v>5</v>
      </c>
      <c r="C7" s="40"/>
      <c r="D7" s="40"/>
      <c r="E7" s="40"/>
      <c r="F7" s="40"/>
      <c r="G7" s="41" t="s">
        <v>6</v>
      </c>
    </row>
    <row r="8" spans="1:8" ht="28.8">
      <c r="A8" s="40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0"/>
    </row>
    <row r="9" spans="1:8">
      <c r="A9" s="6" t="s">
        <v>12</v>
      </c>
      <c r="B9" s="32">
        <f>B10+B18+B189+B28+B38+B48+B58+B62+B71+B75</f>
        <v>139212612.19</v>
      </c>
      <c r="C9" s="32">
        <f t="shared" ref="C9:G9" si="0">C10+C18+C189+C28+C38+C48+C58+C62+C71+C75</f>
        <v>134212699.52</v>
      </c>
      <c r="D9" s="32">
        <f t="shared" si="0"/>
        <v>273425311.70999998</v>
      </c>
      <c r="E9" s="32">
        <f t="shared" si="0"/>
        <v>97317418.229999989</v>
      </c>
      <c r="F9" s="32">
        <f t="shared" si="0"/>
        <v>91525726.050000012</v>
      </c>
      <c r="G9" s="32">
        <f t="shared" si="0"/>
        <v>176107893.48000002</v>
      </c>
    </row>
    <row r="10" spans="1:8">
      <c r="A10" s="7" t="s">
        <v>13</v>
      </c>
      <c r="B10" s="33">
        <f>SUM(B11:B17)</f>
        <v>59207003.359999992</v>
      </c>
      <c r="C10" s="33">
        <f t="shared" ref="C10:G10" si="1">SUM(C11:C17)</f>
        <v>33970272.810000002</v>
      </c>
      <c r="D10" s="33">
        <f t="shared" si="1"/>
        <v>93177276.169999987</v>
      </c>
      <c r="E10" s="33">
        <f t="shared" si="1"/>
        <v>47521930.899999991</v>
      </c>
      <c r="F10" s="33">
        <f t="shared" si="1"/>
        <v>47521930.899999991</v>
      </c>
      <c r="G10" s="33">
        <f t="shared" si="1"/>
        <v>45655345.270000003</v>
      </c>
    </row>
    <row r="11" spans="1:8">
      <c r="A11" s="8" t="s">
        <v>14</v>
      </c>
      <c r="B11" s="35">
        <v>8975907</v>
      </c>
      <c r="C11" s="35">
        <v>5588418.04</v>
      </c>
      <c r="D11" s="33">
        <f>B11+C11</f>
        <v>14564325.039999999</v>
      </c>
      <c r="E11" s="35">
        <v>11177360.359999999</v>
      </c>
      <c r="F11" s="35">
        <v>11177360.359999999</v>
      </c>
      <c r="G11" s="33">
        <f>D11-E11</f>
        <v>3386964.6799999997</v>
      </c>
      <c r="H11" s="11" t="s">
        <v>88</v>
      </c>
    </row>
    <row r="12" spans="1:8">
      <c r="A12" s="8" t="s">
        <v>15</v>
      </c>
      <c r="B12" s="35">
        <v>32249426.489999998</v>
      </c>
      <c r="C12" s="35">
        <v>11696718.23</v>
      </c>
      <c r="D12" s="33">
        <f t="shared" ref="D12:D17" si="2">B12+C12</f>
        <v>43946144.719999999</v>
      </c>
      <c r="E12" s="35">
        <v>22668210.239999998</v>
      </c>
      <c r="F12" s="35">
        <v>22668210.239999998</v>
      </c>
      <c r="G12" s="33">
        <f t="shared" ref="G12:G17" si="3">D12-E12</f>
        <v>21277934.48</v>
      </c>
      <c r="H12" s="11" t="s">
        <v>89</v>
      </c>
    </row>
    <row r="13" spans="1:8">
      <c r="A13" s="8" t="s">
        <v>16</v>
      </c>
      <c r="B13" s="35">
        <v>5931771</v>
      </c>
      <c r="C13" s="35">
        <v>10509224.67</v>
      </c>
      <c r="D13" s="33">
        <f t="shared" si="2"/>
        <v>16440995.67</v>
      </c>
      <c r="E13" s="35">
        <v>7920924.6100000003</v>
      </c>
      <c r="F13" s="35">
        <v>7920924.6100000003</v>
      </c>
      <c r="G13" s="33">
        <f t="shared" si="3"/>
        <v>8520071.0599999987</v>
      </c>
      <c r="H13" s="11" t="s">
        <v>90</v>
      </c>
    </row>
    <row r="14" spans="1:8">
      <c r="A14" s="8" t="s">
        <v>17</v>
      </c>
      <c r="B14" s="35">
        <v>6655256</v>
      </c>
      <c r="C14" s="35">
        <v>2506717.5499999998</v>
      </c>
      <c r="D14" s="33">
        <f t="shared" si="2"/>
        <v>9161973.5500000007</v>
      </c>
      <c r="E14" s="35">
        <v>4917811.01</v>
      </c>
      <c r="F14" s="35">
        <v>4917811.01</v>
      </c>
      <c r="G14" s="33">
        <f t="shared" si="3"/>
        <v>4244162.540000001</v>
      </c>
      <c r="H14" s="11" t="s">
        <v>91</v>
      </c>
    </row>
    <row r="15" spans="1:8">
      <c r="A15" s="8" t="s">
        <v>18</v>
      </c>
      <c r="B15" s="35">
        <v>5259038.87</v>
      </c>
      <c r="C15" s="35">
        <v>43150.6</v>
      </c>
      <c r="D15" s="33">
        <f t="shared" si="2"/>
        <v>5302189.47</v>
      </c>
      <c r="E15" s="35">
        <v>834905.48</v>
      </c>
      <c r="F15" s="35">
        <v>834905.48</v>
      </c>
      <c r="G15" s="33">
        <f t="shared" si="3"/>
        <v>4467283.99</v>
      </c>
      <c r="H15" s="11" t="s">
        <v>92</v>
      </c>
    </row>
    <row r="16" spans="1:8">
      <c r="A16" s="8" t="s">
        <v>19</v>
      </c>
      <c r="B16" s="33">
        <v>0</v>
      </c>
      <c r="C16" s="33">
        <v>0</v>
      </c>
      <c r="D16" s="33">
        <f t="shared" si="2"/>
        <v>0</v>
      </c>
      <c r="E16" s="33">
        <v>0</v>
      </c>
      <c r="F16" s="33">
        <v>0</v>
      </c>
      <c r="G16" s="33">
        <f t="shared" si="3"/>
        <v>0</v>
      </c>
      <c r="H16" s="11" t="s">
        <v>93</v>
      </c>
    </row>
    <row r="17" spans="1:8">
      <c r="A17" s="8" t="s">
        <v>20</v>
      </c>
      <c r="B17" s="35">
        <v>135604</v>
      </c>
      <c r="C17" s="35">
        <v>3626043.72</v>
      </c>
      <c r="D17" s="33">
        <f t="shared" si="2"/>
        <v>3761647.72</v>
      </c>
      <c r="E17" s="35">
        <v>2719.2</v>
      </c>
      <c r="F17" s="35">
        <v>2719.2</v>
      </c>
      <c r="G17" s="33">
        <f t="shared" si="3"/>
        <v>3758928.52</v>
      </c>
      <c r="H17" s="11" t="s">
        <v>94</v>
      </c>
    </row>
    <row r="18" spans="1:8">
      <c r="A18" s="7" t="s">
        <v>21</v>
      </c>
      <c r="B18" s="33">
        <f>SUM(B19:B27)</f>
        <v>16816505.060000002</v>
      </c>
      <c r="C18" s="33">
        <f t="shared" ref="C18:G18" si="4">SUM(C19:C27)</f>
        <v>34250575.259999998</v>
      </c>
      <c r="D18" s="33">
        <f t="shared" si="4"/>
        <v>51067080.320000008</v>
      </c>
      <c r="E18" s="33">
        <f t="shared" si="4"/>
        <v>7285079.5599999996</v>
      </c>
      <c r="F18" s="33">
        <f t="shared" si="4"/>
        <v>6234356.9500000011</v>
      </c>
      <c r="G18" s="33">
        <f t="shared" si="4"/>
        <v>43782000.760000005</v>
      </c>
    </row>
    <row r="19" spans="1:8">
      <c r="A19" s="8" t="s">
        <v>22</v>
      </c>
      <c r="B19" s="35">
        <v>3244472.78</v>
      </c>
      <c r="C19" s="35">
        <v>-38405.01</v>
      </c>
      <c r="D19" s="33">
        <f t="shared" ref="D19:D27" si="5">B19+C19</f>
        <v>3206067.77</v>
      </c>
      <c r="E19" s="35">
        <v>886081.49</v>
      </c>
      <c r="F19" s="35">
        <v>880357.46</v>
      </c>
      <c r="G19" s="33">
        <f t="shared" ref="G19:G27" si="6">D19-E19</f>
        <v>2319986.2800000003</v>
      </c>
      <c r="H19" s="12" t="s">
        <v>95</v>
      </c>
    </row>
    <row r="20" spans="1:8">
      <c r="A20" s="8" t="s">
        <v>23</v>
      </c>
      <c r="B20" s="35">
        <v>1762987.24</v>
      </c>
      <c r="C20" s="35">
        <v>29761552.550000001</v>
      </c>
      <c r="D20" s="33">
        <f t="shared" si="5"/>
        <v>31524539.789999999</v>
      </c>
      <c r="E20" s="35">
        <v>4727064.59</v>
      </c>
      <c r="F20" s="35">
        <v>3698653.93</v>
      </c>
      <c r="G20" s="33">
        <f t="shared" si="6"/>
        <v>26797475.199999999</v>
      </c>
      <c r="H20" s="12" t="s">
        <v>96</v>
      </c>
    </row>
    <row r="21" spans="1:8">
      <c r="A21" s="8" t="s">
        <v>24</v>
      </c>
      <c r="B21" s="35">
        <v>29000</v>
      </c>
      <c r="C21" s="35">
        <v>-11000</v>
      </c>
      <c r="D21" s="33">
        <f t="shared" si="5"/>
        <v>18000</v>
      </c>
      <c r="E21" s="35">
        <v>0</v>
      </c>
      <c r="F21" s="35">
        <v>0</v>
      </c>
      <c r="G21" s="33">
        <f t="shared" si="6"/>
        <v>18000</v>
      </c>
      <c r="H21" s="12" t="s">
        <v>97</v>
      </c>
    </row>
    <row r="22" spans="1:8">
      <c r="A22" s="8" t="s">
        <v>25</v>
      </c>
      <c r="B22" s="35">
        <v>1933354.22</v>
      </c>
      <c r="C22" s="35">
        <v>-44107.19</v>
      </c>
      <c r="D22" s="33">
        <f t="shared" si="5"/>
        <v>1889247.03</v>
      </c>
      <c r="E22" s="35">
        <v>440705.28000000003</v>
      </c>
      <c r="F22" s="35">
        <v>431654.56</v>
      </c>
      <c r="G22" s="33">
        <f t="shared" si="6"/>
        <v>1448541.75</v>
      </c>
      <c r="H22" s="12" t="s">
        <v>98</v>
      </c>
    </row>
    <row r="23" spans="1:8">
      <c r="A23" s="8" t="s">
        <v>26</v>
      </c>
      <c r="B23" s="35">
        <v>380850</v>
      </c>
      <c r="C23" s="35">
        <v>55292.94</v>
      </c>
      <c r="D23" s="33">
        <f t="shared" si="5"/>
        <v>436142.94</v>
      </c>
      <c r="E23" s="35">
        <v>92814.8</v>
      </c>
      <c r="F23" s="35">
        <v>91013.48</v>
      </c>
      <c r="G23" s="33">
        <f t="shared" si="6"/>
        <v>343328.14</v>
      </c>
      <c r="H23" s="12" t="s">
        <v>99</v>
      </c>
    </row>
    <row r="24" spans="1:8">
      <c r="A24" s="8" t="s">
        <v>27</v>
      </c>
      <c r="B24" s="35">
        <v>2364243.4900000002</v>
      </c>
      <c r="C24" s="35">
        <v>30585</v>
      </c>
      <c r="D24" s="33">
        <f t="shared" si="5"/>
        <v>2394828.4900000002</v>
      </c>
      <c r="E24" s="35">
        <v>558689.42000000004</v>
      </c>
      <c r="F24" s="35">
        <v>558254.42000000004</v>
      </c>
      <c r="G24" s="33">
        <f t="shared" si="6"/>
        <v>1836139.0700000003</v>
      </c>
      <c r="H24" s="12" t="s">
        <v>100</v>
      </c>
    </row>
    <row r="25" spans="1:8">
      <c r="A25" s="8" t="s">
        <v>28</v>
      </c>
      <c r="B25" s="35">
        <v>1589413.85</v>
      </c>
      <c r="C25" s="35">
        <v>3921665.56</v>
      </c>
      <c r="D25" s="33">
        <f t="shared" si="5"/>
        <v>5511079.4100000001</v>
      </c>
      <c r="E25" s="35">
        <v>65728.800000000003</v>
      </c>
      <c r="F25" s="35">
        <v>64459.23</v>
      </c>
      <c r="G25" s="33">
        <f t="shared" si="6"/>
        <v>5445350.6100000003</v>
      </c>
      <c r="H25" s="12" t="s">
        <v>101</v>
      </c>
    </row>
    <row r="26" spans="1:8">
      <c r="A26" s="8" t="s">
        <v>29</v>
      </c>
      <c r="B26" s="35">
        <v>0</v>
      </c>
      <c r="C26" s="35">
        <v>27040</v>
      </c>
      <c r="D26" s="33">
        <f t="shared" si="5"/>
        <v>27040</v>
      </c>
      <c r="E26" s="35">
        <v>0</v>
      </c>
      <c r="F26" s="35">
        <v>0</v>
      </c>
      <c r="G26" s="33">
        <f t="shared" si="6"/>
        <v>27040</v>
      </c>
      <c r="H26" s="12" t="s">
        <v>102</v>
      </c>
    </row>
    <row r="27" spans="1:8">
      <c r="A27" s="8" t="s">
        <v>30</v>
      </c>
      <c r="B27" s="35">
        <v>5512183.4800000004</v>
      </c>
      <c r="C27" s="35">
        <v>547951.41</v>
      </c>
      <c r="D27" s="33">
        <f t="shared" si="5"/>
        <v>6060134.8900000006</v>
      </c>
      <c r="E27" s="35">
        <v>513995.18</v>
      </c>
      <c r="F27" s="35">
        <v>509963.87</v>
      </c>
      <c r="G27" s="33">
        <f t="shared" si="6"/>
        <v>5546139.7100000009</v>
      </c>
      <c r="H27" s="12" t="s">
        <v>103</v>
      </c>
    </row>
    <row r="28" spans="1:8">
      <c r="A28" s="7" t="s">
        <v>31</v>
      </c>
      <c r="B28" s="33">
        <f>SUM(B29:B37)</f>
        <v>51898246.859999999</v>
      </c>
      <c r="C28" s="33">
        <f t="shared" ref="C28:G28" si="7">SUM(C29:C37)</f>
        <v>23058114.98</v>
      </c>
      <c r="D28" s="33">
        <f t="shared" si="7"/>
        <v>74956361.840000004</v>
      </c>
      <c r="E28" s="33">
        <f t="shared" si="7"/>
        <v>27292105.719999999</v>
      </c>
      <c r="F28" s="33">
        <f t="shared" si="7"/>
        <v>22665136.150000002</v>
      </c>
      <c r="G28" s="33">
        <f t="shared" si="7"/>
        <v>47664256.120000012</v>
      </c>
    </row>
    <row r="29" spans="1:8">
      <c r="A29" s="8" t="s">
        <v>32</v>
      </c>
      <c r="B29" s="35">
        <v>3263000.71</v>
      </c>
      <c r="C29" s="35">
        <v>208900</v>
      </c>
      <c r="D29" s="33">
        <f t="shared" ref="D29:D82" si="8">B29+C29</f>
        <v>3471900.71</v>
      </c>
      <c r="E29" s="35">
        <v>727662.41</v>
      </c>
      <c r="F29" s="35">
        <v>717667.73</v>
      </c>
      <c r="G29" s="33">
        <f t="shared" ref="G29:G37" si="9">D29-E29</f>
        <v>2744238.3</v>
      </c>
      <c r="H29" s="13" t="s">
        <v>104</v>
      </c>
    </row>
    <row r="30" spans="1:8">
      <c r="A30" s="8" t="s">
        <v>33</v>
      </c>
      <c r="B30" s="35">
        <v>4219945.41</v>
      </c>
      <c r="C30" s="35">
        <v>944327.99</v>
      </c>
      <c r="D30" s="33">
        <f t="shared" si="8"/>
        <v>5164273.4000000004</v>
      </c>
      <c r="E30" s="35">
        <v>1182149.04</v>
      </c>
      <c r="F30" s="35">
        <v>1137747.53</v>
      </c>
      <c r="G30" s="33">
        <f t="shared" si="9"/>
        <v>3982124.3600000003</v>
      </c>
      <c r="H30" s="13" t="s">
        <v>105</v>
      </c>
    </row>
    <row r="31" spans="1:8">
      <c r="A31" s="8" t="s">
        <v>34</v>
      </c>
      <c r="B31" s="35">
        <v>9833665.5500000007</v>
      </c>
      <c r="C31" s="35">
        <v>2701166.89</v>
      </c>
      <c r="D31" s="33">
        <f t="shared" si="8"/>
        <v>12534832.440000001</v>
      </c>
      <c r="E31" s="35">
        <v>5066928.38</v>
      </c>
      <c r="F31" s="35">
        <v>3896976.82</v>
      </c>
      <c r="G31" s="33">
        <f t="shared" si="9"/>
        <v>7467904.0600000015</v>
      </c>
      <c r="H31" s="13" t="s">
        <v>106</v>
      </c>
    </row>
    <row r="32" spans="1:8">
      <c r="A32" s="8" t="s">
        <v>35</v>
      </c>
      <c r="B32" s="35">
        <v>454150</v>
      </c>
      <c r="C32" s="35">
        <v>3844173.33</v>
      </c>
      <c r="D32" s="33">
        <f t="shared" si="8"/>
        <v>4298323.33</v>
      </c>
      <c r="E32" s="35">
        <v>234221.03</v>
      </c>
      <c r="F32" s="35">
        <v>195546.63</v>
      </c>
      <c r="G32" s="33">
        <f t="shared" si="9"/>
        <v>4064102.3000000003</v>
      </c>
      <c r="H32" s="13" t="s">
        <v>107</v>
      </c>
    </row>
    <row r="33" spans="1:8">
      <c r="A33" s="8" t="s">
        <v>36</v>
      </c>
      <c r="B33" s="35">
        <v>19619767.190000001</v>
      </c>
      <c r="C33" s="35">
        <v>7589760.7000000002</v>
      </c>
      <c r="D33" s="33">
        <f t="shared" si="8"/>
        <v>27209527.890000001</v>
      </c>
      <c r="E33" s="35">
        <v>10893003.109999999</v>
      </c>
      <c r="F33" s="35">
        <v>7918656.8799999999</v>
      </c>
      <c r="G33" s="33">
        <f t="shared" si="9"/>
        <v>16316524.780000001</v>
      </c>
      <c r="H33" s="13" t="s">
        <v>108</v>
      </c>
    </row>
    <row r="34" spans="1:8">
      <c r="A34" s="8" t="s">
        <v>37</v>
      </c>
      <c r="B34" s="35">
        <v>1584500</v>
      </c>
      <c r="C34" s="35">
        <v>50000</v>
      </c>
      <c r="D34" s="33">
        <f t="shared" si="8"/>
        <v>1634500</v>
      </c>
      <c r="E34" s="35">
        <v>410036.98</v>
      </c>
      <c r="F34" s="35">
        <v>410036.98</v>
      </c>
      <c r="G34" s="33">
        <f t="shared" si="9"/>
        <v>1224463.02</v>
      </c>
      <c r="H34" s="13" t="s">
        <v>109</v>
      </c>
    </row>
    <row r="35" spans="1:8">
      <c r="A35" s="8" t="s">
        <v>38</v>
      </c>
      <c r="B35" s="35">
        <v>1600795.44</v>
      </c>
      <c r="C35" s="35">
        <v>75304</v>
      </c>
      <c r="D35" s="33">
        <f t="shared" si="8"/>
        <v>1676099.44</v>
      </c>
      <c r="E35" s="35">
        <v>215457.73</v>
      </c>
      <c r="F35" s="35">
        <v>210018.73</v>
      </c>
      <c r="G35" s="33">
        <f t="shared" si="9"/>
        <v>1460641.71</v>
      </c>
      <c r="H35" s="13" t="s">
        <v>110</v>
      </c>
    </row>
    <row r="36" spans="1:8">
      <c r="A36" s="8" t="s">
        <v>39</v>
      </c>
      <c r="B36" s="35">
        <v>8914599.4900000002</v>
      </c>
      <c r="C36" s="35">
        <v>399560</v>
      </c>
      <c r="D36" s="33">
        <f t="shared" si="8"/>
        <v>9314159.4900000002</v>
      </c>
      <c r="E36" s="35">
        <v>1566022.18</v>
      </c>
      <c r="F36" s="35">
        <v>1181859.99</v>
      </c>
      <c r="G36" s="33">
        <f t="shared" si="9"/>
        <v>7748137.3100000005</v>
      </c>
      <c r="H36" s="13" t="s">
        <v>111</v>
      </c>
    </row>
    <row r="37" spans="1:8">
      <c r="A37" s="8" t="s">
        <v>40</v>
      </c>
      <c r="B37" s="35">
        <v>2407823.0699999998</v>
      </c>
      <c r="C37" s="35">
        <v>7244922.0700000003</v>
      </c>
      <c r="D37" s="33">
        <f t="shared" si="8"/>
        <v>9652745.1400000006</v>
      </c>
      <c r="E37" s="35">
        <v>6996624.8600000003</v>
      </c>
      <c r="F37" s="35">
        <v>6996624.8600000003</v>
      </c>
      <c r="G37" s="33">
        <f t="shared" si="9"/>
        <v>2656120.2800000003</v>
      </c>
      <c r="H37" s="13" t="s">
        <v>112</v>
      </c>
    </row>
    <row r="38" spans="1:8">
      <c r="A38" s="7" t="s">
        <v>41</v>
      </c>
      <c r="B38" s="33">
        <f>SUM(B39:B47)</f>
        <v>0</v>
      </c>
      <c r="C38" s="33">
        <f t="shared" ref="C38:G38" si="10">SUM(C39:C47)</f>
        <v>1320000</v>
      </c>
      <c r="D38" s="33">
        <f t="shared" si="10"/>
        <v>1320000</v>
      </c>
      <c r="E38" s="33">
        <f t="shared" si="10"/>
        <v>118500</v>
      </c>
      <c r="F38" s="33">
        <f t="shared" si="10"/>
        <v>4500</v>
      </c>
      <c r="G38" s="33">
        <f t="shared" si="10"/>
        <v>1201500</v>
      </c>
    </row>
    <row r="39" spans="1:8">
      <c r="A39" s="8" t="s">
        <v>42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ref="G39:G47" si="11">D39-E39</f>
        <v>0</v>
      </c>
      <c r="H39" s="14" t="s">
        <v>113</v>
      </c>
    </row>
    <row r="40" spans="1:8">
      <c r="A40" s="8" t="s">
        <v>43</v>
      </c>
      <c r="B40" s="33">
        <v>0</v>
      </c>
      <c r="C40" s="33">
        <v>0</v>
      </c>
      <c r="D40" s="33">
        <f t="shared" si="8"/>
        <v>0</v>
      </c>
      <c r="E40" s="33">
        <v>0</v>
      </c>
      <c r="F40" s="33">
        <v>0</v>
      </c>
      <c r="G40" s="33">
        <f t="shared" si="11"/>
        <v>0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11"/>
        <v>0</v>
      </c>
      <c r="H41" s="14" t="s">
        <v>115</v>
      </c>
    </row>
    <row r="42" spans="1:8">
      <c r="A42" s="8" t="s">
        <v>45</v>
      </c>
      <c r="B42" s="35">
        <v>0</v>
      </c>
      <c r="C42" s="35">
        <v>1320000</v>
      </c>
      <c r="D42" s="33">
        <f t="shared" si="8"/>
        <v>1320000</v>
      </c>
      <c r="E42" s="35">
        <v>118500</v>
      </c>
      <c r="F42" s="35">
        <v>4500</v>
      </c>
      <c r="G42" s="33">
        <f t="shared" si="11"/>
        <v>1201500</v>
      </c>
      <c r="H42" s="14" t="s">
        <v>116</v>
      </c>
    </row>
    <row r="43" spans="1:8">
      <c r="A43" s="8" t="s">
        <v>46</v>
      </c>
      <c r="B43" s="33">
        <v>0</v>
      </c>
      <c r="C43" s="33">
        <v>0</v>
      </c>
      <c r="D43" s="33">
        <f t="shared" si="8"/>
        <v>0</v>
      </c>
      <c r="E43" s="33">
        <v>0</v>
      </c>
      <c r="F43" s="33">
        <v>0</v>
      </c>
      <c r="G43" s="33">
        <f t="shared" si="11"/>
        <v>0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3">
        <f t="shared" si="8"/>
        <v>0</v>
      </c>
      <c r="E44" s="33">
        <v>0</v>
      </c>
      <c r="F44" s="33">
        <v>0</v>
      </c>
      <c r="G44" s="33">
        <f t="shared" si="11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11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3">
        <f t="shared" si="8"/>
        <v>0</v>
      </c>
      <c r="E46" s="33">
        <v>0</v>
      </c>
      <c r="F46" s="33">
        <v>0</v>
      </c>
      <c r="G46" s="33">
        <f t="shared" si="11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3">
        <f t="shared" si="8"/>
        <v>0</v>
      </c>
      <c r="E47" s="33">
        <v>0</v>
      </c>
      <c r="F47" s="33">
        <v>0</v>
      </c>
      <c r="G47" s="33">
        <f t="shared" si="11"/>
        <v>0</v>
      </c>
      <c r="H47" s="14" t="s">
        <v>119</v>
      </c>
    </row>
    <row r="48" spans="1:8">
      <c r="A48" s="7" t="s">
        <v>51</v>
      </c>
      <c r="B48" s="33">
        <f>SUM(B49:B57)</f>
        <v>11290856.91</v>
      </c>
      <c r="C48" s="33">
        <f t="shared" ref="C48:G48" si="12">SUM(C49:C57)</f>
        <v>34324059.259999998</v>
      </c>
      <c r="D48" s="33">
        <f t="shared" si="12"/>
        <v>45614916.170000002</v>
      </c>
      <c r="E48" s="33">
        <f t="shared" si="12"/>
        <v>13882588.43</v>
      </c>
      <c r="F48" s="33">
        <f t="shared" si="12"/>
        <v>13882588.43</v>
      </c>
      <c r="G48" s="33">
        <f t="shared" si="12"/>
        <v>31732327.740000002</v>
      </c>
    </row>
    <row r="49" spans="1:8">
      <c r="A49" s="8" t="s">
        <v>52</v>
      </c>
      <c r="B49" s="35">
        <v>7864256.9100000001</v>
      </c>
      <c r="C49" s="35">
        <v>15705793.32</v>
      </c>
      <c r="D49" s="33">
        <f t="shared" si="8"/>
        <v>23570050.23</v>
      </c>
      <c r="E49" s="35">
        <v>12273464.470000001</v>
      </c>
      <c r="F49" s="35">
        <v>12273464.470000001</v>
      </c>
      <c r="G49" s="33">
        <f t="shared" ref="G49:G57" si="13">D49-E49</f>
        <v>11296585.76</v>
      </c>
      <c r="H49" s="16" t="s">
        <v>120</v>
      </c>
    </row>
    <row r="50" spans="1:8">
      <c r="A50" s="8" t="s">
        <v>53</v>
      </c>
      <c r="B50" s="35">
        <v>346000</v>
      </c>
      <c r="C50" s="35">
        <v>249214.8</v>
      </c>
      <c r="D50" s="33">
        <f t="shared" si="8"/>
        <v>595214.80000000005</v>
      </c>
      <c r="E50" s="35">
        <v>0</v>
      </c>
      <c r="F50" s="35">
        <v>0</v>
      </c>
      <c r="G50" s="33">
        <f t="shared" si="13"/>
        <v>595214.80000000005</v>
      </c>
      <c r="H50" s="16" t="s">
        <v>121</v>
      </c>
    </row>
    <row r="51" spans="1:8">
      <c r="A51" s="8" t="s">
        <v>54</v>
      </c>
      <c r="B51" s="35">
        <v>80000</v>
      </c>
      <c r="C51" s="35">
        <v>3792271.13</v>
      </c>
      <c r="D51" s="33">
        <f t="shared" si="8"/>
        <v>3872271.13</v>
      </c>
      <c r="E51" s="35">
        <v>86971</v>
      </c>
      <c r="F51" s="35">
        <v>86971</v>
      </c>
      <c r="G51" s="33">
        <f t="shared" si="13"/>
        <v>3785300.13</v>
      </c>
      <c r="H51" s="16" t="s">
        <v>122</v>
      </c>
    </row>
    <row r="52" spans="1:8">
      <c r="A52" s="8" t="s">
        <v>55</v>
      </c>
      <c r="B52" s="35">
        <v>0</v>
      </c>
      <c r="C52" s="35">
        <v>1363000</v>
      </c>
      <c r="D52" s="33">
        <f t="shared" si="8"/>
        <v>1363000</v>
      </c>
      <c r="E52" s="35">
        <v>463000</v>
      </c>
      <c r="F52" s="35">
        <v>463000</v>
      </c>
      <c r="G52" s="33">
        <f t="shared" si="13"/>
        <v>900000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3">
        <f t="shared" si="8"/>
        <v>0</v>
      </c>
      <c r="E53" s="33">
        <v>0</v>
      </c>
      <c r="F53" s="33">
        <v>0</v>
      </c>
      <c r="G53" s="33">
        <f t="shared" si="13"/>
        <v>0</v>
      </c>
      <c r="H53" s="16" t="s">
        <v>124</v>
      </c>
    </row>
    <row r="54" spans="1:8">
      <c r="A54" s="8" t="s">
        <v>57</v>
      </c>
      <c r="B54" s="35">
        <v>3000600</v>
      </c>
      <c r="C54" s="35">
        <v>13213780.01</v>
      </c>
      <c r="D54" s="33">
        <f t="shared" si="8"/>
        <v>16214380.01</v>
      </c>
      <c r="E54" s="35">
        <v>1059152.96</v>
      </c>
      <c r="F54" s="35">
        <v>1059152.96</v>
      </c>
      <c r="G54" s="33">
        <f t="shared" si="13"/>
        <v>15155227.050000001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3">
        <f t="shared" si="8"/>
        <v>0</v>
      </c>
      <c r="E55" s="33">
        <v>0</v>
      </c>
      <c r="F55" s="33">
        <v>0</v>
      </c>
      <c r="G55" s="33">
        <f t="shared" si="13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3">
        <f t="shared" si="8"/>
        <v>0</v>
      </c>
      <c r="E56" s="33">
        <v>0</v>
      </c>
      <c r="F56" s="33">
        <v>0</v>
      </c>
      <c r="G56" s="33">
        <f t="shared" si="13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3">
        <f t="shared" si="8"/>
        <v>0</v>
      </c>
      <c r="E57" s="33">
        <v>0</v>
      </c>
      <c r="F57" s="33">
        <v>0</v>
      </c>
      <c r="G57" s="33">
        <f t="shared" si="13"/>
        <v>0</v>
      </c>
      <c r="H57" s="16" t="s">
        <v>128</v>
      </c>
    </row>
    <row r="58" spans="1:8">
      <c r="A58" s="7" t="s">
        <v>61</v>
      </c>
      <c r="B58" s="33">
        <f>SUM(B59:B61)</f>
        <v>0</v>
      </c>
      <c r="C58" s="33">
        <f t="shared" ref="C58:G58" si="14">SUM(C59:C61)</f>
        <v>7289677.21</v>
      </c>
      <c r="D58" s="33">
        <f t="shared" si="14"/>
        <v>7289677.21</v>
      </c>
      <c r="E58" s="33">
        <f t="shared" si="14"/>
        <v>1217213.6200000001</v>
      </c>
      <c r="F58" s="33">
        <f t="shared" si="14"/>
        <v>1217213.6200000001</v>
      </c>
      <c r="G58" s="33">
        <f t="shared" si="14"/>
        <v>6072463.5899999999</v>
      </c>
    </row>
    <row r="59" spans="1:8">
      <c r="A59" s="8" t="s">
        <v>62</v>
      </c>
      <c r="B59" s="33">
        <v>0</v>
      </c>
      <c r="C59" s="33">
        <v>0</v>
      </c>
      <c r="D59" s="33">
        <f t="shared" si="8"/>
        <v>0</v>
      </c>
      <c r="E59" s="33">
        <v>0</v>
      </c>
      <c r="F59" s="33">
        <v>0</v>
      </c>
      <c r="G59" s="33">
        <f t="shared" ref="G59:G61" si="15">D59-E59</f>
        <v>0</v>
      </c>
      <c r="H59" s="17" t="s">
        <v>129</v>
      </c>
    </row>
    <row r="60" spans="1:8">
      <c r="A60" s="8" t="s">
        <v>63</v>
      </c>
      <c r="B60" s="35">
        <v>0</v>
      </c>
      <c r="C60" s="35">
        <v>7289677.21</v>
      </c>
      <c r="D60" s="33">
        <f t="shared" si="8"/>
        <v>7289677.21</v>
      </c>
      <c r="E60" s="35">
        <v>1217213.6200000001</v>
      </c>
      <c r="F60" s="35">
        <v>1217213.6200000001</v>
      </c>
      <c r="G60" s="33">
        <f t="shared" si="15"/>
        <v>6072463.5899999999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3">
        <f t="shared" si="8"/>
        <v>0</v>
      </c>
      <c r="E61" s="33">
        <v>0</v>
      </c>
      <c r="F61" s="33">
        <v>0</v>
      </c>
      <c r="G61" s="33">
        <f t="shared" si="15"/>
        <v>0</v>
      </c>
      <c r="H61" s="17" t="s">
        <v>131</v>
      </c>
    </row>
    <row r="62" spans="1:8">
      <c r="A62" s="7" t="s">
        <v>65</v>
      </c>
      <c r="B62" s="33">
        <f>SUM(B63:B67,B69:B70)</f>
        <v>0</v>
      </c>
      <c r="C62" s="33">
        <f t="shared" ref="C62:G62" si="16">SUM(C63:C67,C69:C70)</f>
        <v>0</v>
      </c>
      <c r="D62" s="33">
        <f t="shared" si="16"/>
        <v>0</v>
      </c>
      <c r="E62" s="33">
        <f t="shared" si="16"/>
        <v>0</v>
      </c>
      <c r="F62" s="33">
        <f t="shared" si="16"/>
        <v>0</v>
      </c>
      <c r="G62" s="33">
        <f t="shared" si="16"/>
        <v>0</v>
      </c>
    </row>
    <row r="63" spans="1:8">
      <c r="A63" s="8" t="s">
        <v>66</v>
      </c>
      <c r="B63" s="33">
        <v>0</v>
      </c>
      <c r="C63" s="33">
        <v>0</v>
      </c>
      <c r="D63" s="33">
        <f t="shared" si="8"/>
        <v>0</v>
      </c>
      <c r="E63" s="33">
        <v>0</v>
      </c>
      <c r="F63" s="33">
        <v>0</v>
      </c>
      <c r="G63" s="33">
        <f t="shared" ref="G63:G70" si="17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3">
        <f t="shared" si="8"/>
        <v>0</v>
      </c>
      <c r="E64" s="33">
        <v>0</v>
      </c>
      <c r="F64" s="33">
        <v>0</v>
      </c>
      <c r="G64" s="33">
        <f t="shared" si="17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3">
        <f t="shared" si="8"/>
        <v>0</v>
      </c>
      <c r="E65" s="33">
        <v>0</v>
      </c>
      <c r="F65" s="33">
        <v>0</v>
      </c>
      <c r="G65" s="33">
        <f t="shared" si="17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3">
        <f t="shared" si="8"/>
        <v>0</v>
      </c>
      <c r="E66" s="33">
        <v>0</v>
      </c>
      <c r="F66" s="33">
        <v>0</v>
      </c>
      <c r="G66" s="33">
        <f t="shared" si="17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3">
        <f t="shared" si="8"/>
        <v>0</v>
      </c>
      <c r="E67" s="33">
        <v>0</v>
      </c>
      <c r="F67" s="33">
        <v>0</v>
      </c>
      <c r="G67" s="33">
        <f t="shared" si="17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3">
        <f t="shared" si="8"/>
        <v>0</v>
      </c>
      <c r="E68" s="33">
        <v>0</v>
      </c>
      <c r="F68" s="33">
        <v>0</v>
      </c>
      <c r="G68" s="33">
        <f t="shared" si="17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3">
        <f t="shared" si="8"/>
        <v>0</v>
      </c>
      <c r="E69" s="33">
        <v>0</v>
      </c>
      <c r="F69" s="33">
        <v>0</v>
      </c>
      <c r="G69" s="33">
        <f t="shared" si="17"/>
        <v>0</v>
      </c>
      <c r="H69" s="18" t="s">
        <v>137</v>
      </c>
    </row>
    <row r="70" spans="1:8">
      <c r="A70" s="8" t="s">
        <v>73</v>
      </c>
      <c r="B70" s="33">
        <v>0</v>
      </c>
      <c r="C70" s="33">
        <v>0</v>
      </c>
      <c r="D70" s="33">
        <f t="shared" si="8"/>
        <v>0</v>
      </c>
      <c r="E70" s="33">
        <v>0</v>
      </c>
      <c r="F70" s="33">
        <v>0</v>
      </c>
      <c r="G70" s="33">
        <f t="shared" si="17"/>
        <v>0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8">SUM(C72:C74)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</row>
    <row r="72" spans="1:8">
      <c r="A72" s="8" t="s">
        <v>75</v>
      </c>
      <c r="B72" s="33">
        <v>0</v>
      </c>
      <c r="C72" s="33">
        <v>0</v>
      </c>
      <c r="D72" s="33">
        <f t="shared" si="8"/>
        <v>0</v>
      </c>
      <c r="E72" s="33">
        <v>0</v>
      </c>
      <c r="F72" s="33">
        <v>0</v>
      </c>
      <c r="G72" s="33">
        <f t="shared" ref="G72:G74" si="19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3">
        <f t="shared" si="8"/>
        <v>0</v>
      </c>
      <c r="E73" s="33">
        <v>0</v>
      </c>
      <c r="F73" s="33">
        <v>0</v>
      </c>
      <c r="G73" s="33">
        <f t="shared" si="19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3">
        <f t="shared" si="8"/>
        <v>0</v>
      </c>
      <c r="E74" s="33">
        <v>0</v>
      </c>
      <c r="F74" s="33">
        <v>0</v>
      </c>
      <c r="G74" s="33">
        <f t="shared" si="19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20">SUM(C76:C82)</f>
        <v>0</v>
      </c>
      <c r="D75" s="33">
        <f t="shared" si="20"/>
        <v>0</v>
      </c>
      <c r="E75" s="33">
        <f t="shared" si="20"/>
        <v>0</v>
      </c>
      <c r="F75" s="33">
        <f t="shared" si="20"/>
        <v>0</v>
      </c>
      <c r="G75" s="33">
        <f t="shared" si="20"/>
        <v>0</v>
      </c>
    </row>
    <row r="76" spans="1:8">
      <c r="A76" s="8" t="s">
        <v>79</v>
      </c>
      <c r="B76" s="33">
        <v>0</v>
      </c>
      <c r="C76" s="33">
        <v>0</v>
      </c>
      <c r="D76" s="33">
        <f t="shared" si="8"/>
        <v>0</v>
      </c>
      <c r="E76" s="33">
        <v>0</v>
      </c>
      <c r="F76" s="33">
        <v>0</v>
      </c>
      <c r="G76" s="33">
        <f t="shared" ref="G76:G82" si="21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3">
        <f t="shared" si="8"/>
        <v>0</v>
      </c>
      <c r="E77" s="33">
        <v>0</v>
      </c>
      <c r="F77" s="33">
        <v>0</v>
      </c>
      <c r="G77" s="33">
        <f t="shared" si="21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3">
        <f t="shared" si="8"/>
        <v>0</v>
      </c>
      <c r="E78" s="33">
        <v>0</v>
      </c>
      <c r="F78" s="33">
        <v>0</v>
      </c>
      <c r="G78" s="33">
        <f t="shared" si="21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3">
        <f t="shared" si="8"/>
        <v>0</v>
      </c>
      <c r="E79" s="33">
        <v>0</v>
      </c>
      <c r="F79" s="33">
        <v>0</v>
      </c>
      <c r="G79" s="33">
        <f t="shared" si="21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3">
        <f t="shared" si="8"/>
        <v>0</v>
      </c>
      <c r="E80" s="33">
        <v>0</v>
      </c>
      <c r="F80" s="33">
        <v>0</v>
      </c>
      <c r="G80" s="33">
        <f t="shared" si="21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3">
        <f t="shared" si="8"/>
        <v>0</v>
      </c>
      <c r="E81" s="33">
        <v>0</v>
      </c>
      <c r="F81" s="33">
        <v>0</v>
      </c>
      <c r="G81" s="33">
        <f t="shared" si="21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3">
        <f t="shared" si="8"/>
        <v>0</v>
      </c>
      <c r="E82" s="33">
        <v>0</v>
      </c>
      <c r="F82" s="33">
        <v>0</v>
      </c>
      <c r="G82" s="33">
        <f t="shared" si="21"/>
        <v>0</v>
      </c>
      <c r="H82" s="20" t="s">
        <v>148</v>
      </c>
    </row>
    <row r="83" spans="1:8">
      <c r="A83" s="9"/>
      <c r="B83" s="34"/>
      <c r="C83" s="34"/>
      <c r="D83" s="34"/>
      <c r="E83" s="34"/>
      <c r="F83" s="34"/>
      <c r="G83" s="34"/>
    </row>
    <row r="84" spans="1:8">
      <c r="A84" s="10" t="s">
        <v>86</v>
      </c>
      <c r="B84" s="32">
        <f>B85+B93+B103+B113+B123+B133+B137+B146+B150</f>
        <v>329998586</v>
      </c>
      <c r="C84" s="32">
        <f t="shared" ref="C84:G84" si="22">C85+C93+C103+C113+C123+C133+C137+C146+C150</f>
        <v>39161752.869999997</v>
      </c>
      <c r="D84" s="32">
        <f t="shared" si="22"/>
        <v>369160338.87000006</v>
      </c>
      <c r="E84" s="32">
        <f t="shared" si="22"/>
        <v>165631070.33000004</v>
      </c>
      <c r="F84" s="32">
        <f t="shared" si="22"/>
        <v>165630890.35000002</v>
      </c>
      <c r="G84" s="32">
        <f t="shared" si="22"/>
        <v>203529268.53999996</v>
      </c>
    </row>
    <row r="85" spans="1:8">
      <c r="A85" s="7" t="s">
        <v>13</v>
      </c>
      <c r="B85" s="33">
        <f>SUM(B86:B92)</f>
        <v>329998586</v>
      </c>
      <c r="C85" s="33">
        <f t="shared" ref="C85:G85" si="23">SUM(C86:C92)</f>
        <v>16549023.039999999</v>
      </c>
      <c r="D85" s="33">
        <f t="shared" si="23"/>
        <v>346547609.04000002</v>
      </c>
      <c r="E85" s="33">
        <f t="shared" si="23"/>
        <v>157009057.19000003</v>
      </c>
      <c r="F85" s="33">
        <f t="shared" si="23"/>
        <v>157009057.19000003</v>
      </c>
      <c r="G85" s="33">
        <f t="shared" si="23"/>
        <v>189538551.84999996</v>
      </c>
    </row>
    <row r="86" spans="1:8">
      <c r="A86" s="8" t="s">
        <v>14</v>
      </c>
      <c r="B86" s="35">
        <v>141311354</v>
      </c>
      <c r="C86" s="35">
        <v>-162560.22</v>
      </c>
      <c r="D86" s="33">
        <f t="shared" ref="D86:D92" si="24">B86+C86</f>
        <v>141148793.78</v>
      </c>
      <c r="E86" s="35">
        <v>68370051.510000005</v>
      </c>
      <c r="F86" s="35">
        <v>68370051.510000005</v>
      </c>
      <c r="G86" s="33">
        <f t="shared" ref="G86:G92" si="25">D86-E86</f>
        <v>72778742.269999996</v>
      </c>
      <c r="H86" s="21" t="s">
        <v>149</v>
      </c>
    </row>
    <row r="87" spans="1:8">
      <c r="A87" s="8" t="s">
        <v>15</v>
      </c>
      <c r="B87" s="35">
        <v>23645832</v>
      </c>
      <c r="C87" s="35">
        <v>-969705.4</v>
      </c>
      <c r="D87" s="33">
        <f t="shared" si="24"/>
        <v>22676126.600000001</v>
      </c>
      <c r="E87" s="35">
        <v>11950217.07</v>
      </c>
      <c r="F87" s="35">
        <v>11950217.07</v>
      </c>
      <c r="G87" s="33">
        <f t="shared" si="25"/>
        <v>10725909.530000001</v>
      </c>
      <c r="H87" s="21" t="s">
        <v>150</v>
      </c>
    </row>
    <row r="88" spans="1:8">
      <c r="A88" s="8" t="s">
        <v>16</v>
      </c>
      <c r="B88" s="35">
        <v>50805351</v>
      </c>
      <c r="C88" s="35">
        <v>10488291.5</v>
      </c>
      <c r="D88" s="33">
        <f t="shared" si="24"/>
        <v>61293642.5</v>
      </c>
      <c r="E88" s="35">
        <v>28582109.23</v>
      </c>
      <c r="F88" s="35">
        <v>28582109.23</v>
      </c>
      <c r="G88" s="33">
        <f t="shared" si="25"/>
        <v>32711533.27</v>
      </c>
      <c r="H88" s="21" t="s">
        <v>151</v>
      </c>
    </row>
    <row r="89" spans="1:8">
      <c r="A89" s="8" t="s">
        <v>17</v>
      </c>
      <c r="B89" s="35">
        <v>37916171</v>
      </c>
      <c r="C89" s="35">
        <v>-275201.55</v>
      </c>
      <c r="D89" s="33">
        <f t="shared" si="24"/>
        <v>37640969.450000003</v>
      </c>
      <c r="E89" s="35">
        <v>18669760.390000001</v>
      </c>
      <c r="F89" s="35">
        <v>18669760.390000001</v>
      </c>
      <c r="G89" s="33">
        <f t="shared" si="25"/>
        <v>18971209.060000002</v>
      </c>
      <c r="H89" s="21" t="s">
        <v>152</v>
      </c>
    </row>
    <row r="90" spans="1:8">
      <c r="A90" s="8" t="s">
        <v>18</v>
      </c>
      <c r="B90" s="35">
        <v>41667333</v>
      </c>
      <c r="C90" s="35">
        <v>7227195.6600000001</v>
      </c>
      <c r="D90" s="33">
        <f t="shared" si="24"/>
        <v>48894528.659999996</v>
      </c>
      <c r="E90" s="35">
        <v>18191589.52</v>
      </c>
      <c r="F90" s="35">
        <v>18191589.52</v>
      </c>
      <c r="G90" s="33">
        <f t="shared" si="25"/>
        <v>30702939.139999997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3">
        <f t="shared" si="24"/>
        <v>0</v>
      </c>
      <c r="E91" s="33">
        <v>0</v>
      </c>
      <c r="F91" s="33">
        <v>0</v>
      </c>
      <c r="G91" s="33">
        <f t="shared" si="25"/>
        <v>0</v>
      </c>
      <c r="H91" s="21" t="s">
        <v>154</v>
      </c>
    </row>
    <row r="92" spans="1:8">
      <c r="A92" s="8" t="s">
        <v>20</v>
      </c>
      <c r="B92" s="35">
        <v>34652545</v>
      </c>
      <c r="C92" s="35">
        <v>241003.05</v>
      </c>
      <c r="D92" s="33">
        <f t="shared" si="24"/>
        <v>34893548.049999997</v>
      </c>
      <c r="E92" s="35">
        <v>11245329.470000001</v>
      </c>
      <c r="F92" s="35">
        <v>11245329.470000001</v>
      </c>
      <c r="G92" s="33">
        <f t="shared" si="25"/>
        <v>23648218.579999998</v>
      </c>
      <c r="H92" s="21" t="s">
        <v>155</v>
      </c>
    </row>
    <row r="93" spans="1:8">
      <c r="A93" s="7" t="s">
        <v>21</v>
      </c>
      <c r="B93" s="33">
        <f>SUM(B94:B102)</f>
        <v>0</v>
      </c>
      <c r="C93" s="33">
        <f t="shared" ref="C93:G93" si="26">SUM(C94:C102)</f>
        <v>0</v>
      </c>
      <c r="D93" s="33">
        <f t="shared" si="26"/>
        <v>0</v>
      </c>
      <c r="E93" s="33">
        <f t="shared" si="26"/>
        <v>0</v>
      </c>
      <c r="F93" s="33">
        <f t="shared" si="26"/>
        <v>0</v>
      </c>
      <c r="G93" s="33">
        <f t="shared" si="26"/>
        <v>0</v>
      </c>
    </row>
    <row r="94" spans="1:8">
      <c r="A94" s="8" t="s">
        <v>22</v>
      </c>
      <c r="B94" s="33">
        <v>0</v>
      </c>
      <c r="C94" s="33">
        <v>0</v>
      </c>
      <c r="D94" s="33">
        <f t="shared" ref="D94:D102" si="27">B94+C94</f>
        <v>0</v>
      </c>
      <c r="E94" s="33">
        <v>0</v>
      </c>
      <c r="F94" s="33">
        <v>0</v>
      </c>
      <c r="G94" s="33">
        <f t="shared" ref="G94:G102" si="28">D94-E94</f>
        <v>0</v>
      </c>
      <c r="H94" s="22" t="s">
        <v>156</v>
      </c>
    </row>
    <row r="95" spans="1:8">
      <c r="A95" s="8" t="s">
        <v>23</v>
      </c>
      <c r="B95" s="33">
        <v>0</v>
      </c>
      <c r="C95" s="33">
        <v>0</v>
      </c>
      <c r="D95" s="33">
        <f t="shared" si="27"/>
        <v>0</v>
      </c>
      <c r="E95" s="33">
        <v>0</v>
      </c>
      <c r="F95" s="33">
        <v>0</v>
      </c>
      <c r="G95" s="33">
        <f t="shared" si="28"/>
        <v>0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3">
        <f t="shared" si="27"/>
        <v>0</v>
      </c>
      <c r="E96" s="33">
        <v>0</v>
      </c>
      <c r="F96" s="33">
        <v>0</v>
      </c>
      <c r="G96" s="33">
        <f t="shared" si="28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3">
        <f t="shared" si="27"/>
        <v>0</v>
      </c>
      <c r="E97" s="33">
        <v>0</v>
      </c>
      <c r="F97" s="33">
        <v>0</v>
      </c>
      <c r="G97" s="33">
        <f t="shared" si="28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3">
        <f t="shared" si="27"/>
        <v>0</v>
      </c>
      <c r="E98" s="33">
        <v>0</v>
      </c>
      <c r="F98" s="33">
        <v>0</v>
      </c>
      <c r="G98" s="33">
        <f t="shared" si="28"/>
        <v>0</v>
      </c>
      <c r="H98" s="22" t="s">
        <v>160</v>
      </c>
    </row>
    <row r="99" spans="1:8">
      <c r="A99" s="8" t="s">
        <v>27</v>
      </c>
      <c r="B99" s="33">
        <v>0</v>
      </c>
      <c r="C99" s="33">
        <v>0</v>
      </c>
      <c r="D99" s="33">
        <f t="shared" si="27"/>
        <v>0</v>
      </c>
      <c r="E99" s="33">
        <v>0</v>
      </c>
      <c r="F99" s="33">
        <v>0</v>
      </c>
      <c r="G99" s="33">
        <f t="shared" si="28"/>
        <v>0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3">
        <f t="shared" si="27"/>
        <v>0</v>
      </c>
      <c r="E100" s="33">
        <v>0</v>
      </c>
      <c r="F100" s="33">
        <v>0</v>
      </c>
      <c r="G100" s="33">
        <f t="shared" si="28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3">
        <f t="shared" si="27"/>
        <v>0</v>
      </c>
      <c r="E101" s="33">
        <v>0</v>
      </c>
      <c r="F101" s="33">
        <v>0</v>
      </c>
      <c r="G101" s="33">
        <f t="shared" si="28"/>
        <v>0</v>
      </c>
      <c r="H101" s="22" t="s">
        <v>163</v>
      </c>
    </row>
    <row r="102" spans="1:8">
      <c r="A102" s="8" t="s">
        <v>30</v>
      </c>
      <c r="B102" s="33">
        <v>0</v>
      </c>
      <c r="C102" s="33">
        <v>0</v>
      </c>
      <c r="D102" s="33">
        <f t="shared" si="27"/>
        <v>0</v>
      </c>
      <c r="E102" s="33">
        <v>0</v>
      </c>
      <c r="F102" s="33">
        <v>0</v>
      </c>
      <c r="G102" s="33">
        <f t="shared" si="28"/>
        <v>0</v>
      </c>
      <c r="H102" s="22" t="s">
        <v>164</v>
      </c>
    </row>
    <row r="103" spans="1:8">
      <c r="A103" s="7" t="s">
        <v>31</v>
      </c>
      <c r="B103" s="33">
        <f>SUM(B104:B112)</f>
        <v>0</v>
      </c>
      <c r="C103" s="33">
        <f t="shared" ref="C103:G103" si="29">SUM(C104:C112)</f>
        <v>11247695.16</v>
      </c>
      <c r="D103" s="33">
        <f>SUM(D104:D112)</f>
        <v>11247695.16</v>
      </c>
      <c r="E103" s="33">
        <f t="shared" si="29"/>
        <v>4157547.6799999997</v>
      </c>
      <c r="F103" s="33">
        <f t="shared" si="29"/>
        <v>4157367.7</v>
      </c>
      <c r="G103" s="33">
        <f t="shared" si="29"/>
        <v>7090147.4800000004</v>
      </c>
    </row>
    <row r="104" spans="1:8">
      <c r="A104" s="8" t="s">
        <v>32</v>
      </c>
      <c r="B104" s="35">
        <v>0</v>
      </c>
      <c r="C104" s="35">
        <v>5618480.96</v>
      </c>
      <c r="D104" s="33">
        <f t="shared" ref="D104:D112" si="30">B104+C104</f>
        <v>5618480.96</v>
      </c>
      <c r="E104" s="35">
        <v>2477123.67</v>
      </c>
      <c r="F104" s="35">
        <v>2476943.69</v>
      </c>
      <c r="G104" s="33">
        <f t="shared" ref="G104:G112" si="31">D104-E104</f>
        <v>3141357.29</v>
      </c>
      <c r="H104" s="23" t="s">
        <v>165</v>
      </c>
    </row>
    <row r="105" spans="1:8">
      <c r="A105" s="8" t="s">
        <v>33</v>
      </c>
      <c r="B105" s="33">
        <v>0</v>
      </c>
      <c r="C105" s="33">
        <v>0</v>
      </c>
      <c r="D105" s="33">
        <f t="shared" si="30"/>
        <v>0</v>
      </c>
      <c r="E105" s="33">
        <v>0</v>
      </c>
      <c r="F105" s="33">
        <v>0</v>
      </c>
      <c r="G105" s="33">
        <f t="shared" si="31"/>
        <v>0</v>
      </c>
      <c r="H105" s="23" t="s">
        <v>166</v>
      </c>
    </row>
    <row r="106" spans="1:8">
      <c r="A106" s="8" t="s">
        <v>34</v>
      </c>
      <c r="B106" s="33">
        <v>0</v>
      </c>
      <c r="C106" s="33">
        <v>0</v>
      </c>
      <c r="D106" s="33">
        <f t="shared" si="30"/>
        <v>0</v>
      </c>
      <c r="E106" s="33">
        <v>0</v>
      </c>
      <c r="F106" s="33">
        <v>0</v>
      </c>
      <c r="G106" s="33">
        <f t="shared" si="31"/>
        <v>0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3">
        <f t="shared" si="30"/>
        <v>0</v>
      </c>
      <c r="E107" s="33">
        <v>0</v>
      </c>
      <c r="F107" s="33">
        <v>0</v>
      </c>
      <c r="G107" s="33">
        <f t="shared" si="31"/>
        <v>0</v>
      </c>
      <c r="H107" s="23" t="s">
        <v>168</v>
      </c>
    </row>
    <row r="108" spans="1:8">
      <c r="A108" s="8" t="s">
        <v>36</v>
      </c>
      <c r="B108" s="35">
        <v>0</v>
      </c>
      <c r="C108" s="35">
        <v>5629214.2000000002</v>
      </c>
      <c r="D108" s="33">
        <f t="shared" si="30"/>
        <v>5629214.2000000002</v>
      </c>
      <c r="E108" s="35">
        <v>1680424.01</v>
      </c>
      <c r="F108" s="35">
        <v>1680424.01</v>
      </c>
      <c r="G108" s="33">
        <f t="shared" si="31"/>
        <v>3948790.1900000004</v>
      </c>
      <c r="H108" s="23" t="s">
        <v>169</v>
      </c>
    </row>
    <row r="109" spans="1:8">
      <c r="A109" s="8" t="s">
        <v>37</v>
      </c>
      <c r="B109" s="33">
        <v>0</v>
      </c>
      <c r="C109" s="33">
        <v>0</v>
      </c>
      <c r="D109" s="33">
        <f t="shared" si="30"/>
        <v>0</v>
      </c>
      <c r="E109" s="33">
        <v>0</v>
      </c>
      <c r="F109" s="33">
        <v>0</v>
      </c>
      <c r="G109" s="33">
        <f t="shared" si="31"/>
        <v>0</v>
      </c>
      <c r="H109" s="23" t="s">
        <v>170</v>
      </c>
    </row>
    <row r="110" spans="1:8">
      <c r="A110" s="8" t="s">
        <v>38</v>
      </c>
      <c r="B110" s="33">
        <v>0</v>
      </c>
      <c r="C110" s="33">
        <v>0</v>
      </c>
      <c r="D110" s="33">
        <f t="shared" si="30"/>
        <v>0</v>
      </c>
      <c r="E110" s="33">
        <v>0</v>
      </c>
      <c r="F110" s="33">
        <v>0</v>
      </c>
      <c r="G110" s="33">
        <f t="shared" si="31"/>
        <v>0</v>
      </c>
      <c r="H110" s="23" t="s">
        <v>171</v>
      </c>
    </row>
    <row r="111" spans="1:8">
      <c r="A111" s="8" t="s">
        <v>39</v>
      </c>
      <c r="B111" s="33">
        <v>0</v>
      </c>
      <c r="C111" s="33">
        <v>0</v>
      </c>
      <c r="D111" s="33">
        <f t="shared" si="30"/>
        <v>0</v>
      </c>
      <c r="E111" s="33">
        <v>0</v>
      </c>
      <c r="F111" s="33">
        <v>0</v>
      </c>
      <c r="G111" s="33">
        <f t="shared" si="31"/>
        <v>0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3">
        <f t="shared" si="30"/>
        <v>0</v>
      </c>
      <c r="E112" s="33">
        <v>0</v>
      </c>
      <c r="F112" s="33">
        <v>0</v>
      </c>
      <c r="G112" s="33">
        <f t="shared" si="31"/>
        <v>0</v>
      </c>
      <c r="H112" s="23" t="s">
        <v>173</v>
      </c>
    </row>
    <row r="113" spans="1:8">
      <c r="A113" s="7" t="s">
        <v>41</v>
      </c>
      <c r="B113" s="33">
        <f>SUM(B114:B122)</f>
        <v>0</v>
      </c>
      <c r="C113" s="33">
        <f t="shared" ref="C113:G113" si="32">SUM(C114:C122)</f>
        <v>0</v>
      </c>
      <c r="D113" s="33">
        <f t="shared" si="32"/>
        <v>0</v>
      </c>
      <c r="E113" s="33">
        <f t="shared" si="32"/>
        <v>0</v>
      </c>
      <c r="F113" s="33">
        <f t="shared" si="32"/>
        <v>0</v>
      </c>
      <c r="G113" s="33">
        <f t="shared" si="32"/>
        <v>0</v>
      </c>
    </row>
    <row r="114" spans="1:8">
      <c r="A114" s="8" t="s">
        <v>42</v>
      </c>
      <c r="B114" s="33">
        <v>0</v>
      </c>
      <c r="C114" s="33">
        <v>0</v>
      </c>
      <c r="D114" s="33">
        <f t="shared" ref="D114:D122" si="33">B114+C114</f>
        <v>0</v>
      </c>
      <c r="E114" s="33">
        <v>0</v>
      </c>
      <c r="F114" s="33">
        <v>0</v>
      </c>
      <c r="G114" s="33">
        <f t="shared" ref="G114:G122" si="34">D114-E114</f>
        <v>0</v>
      </c>
      <c r="H114" s="24" t="s">
        <v>174</v>
      </c>
    </row>
    <row r="115" spans="1:8">
      <c r="A115" s="8" t="s">
        <v>43</v>
      </c>
      <c r="B115" s="33">
        <v>0</v>
      </c>
      <c r="C115" s="33">
        <v>0</v>
      </c>
      <c r="D115" s="33">
        <f t="shared" si="33"/>
        <v>0</v>
      </c>
      <c r="E115" s="33">
        <v>0</v>
      </c>
      <c r="F115" s="33">
        <v>0</v>
      </c>
      <c r="G115" s="33">
        <f t="shared" si="34"/>
        <v>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3">
        <f t="shared" si="33"/>
        <v>0</v>
      </c>
      <c r="E116" s="33">
        <v>0</v>
      </c>
      <c r="F116" s="33">
        <v>0</v>
      </c>
      <c r="G116" s="33">
        <f t="shared" si="34"/>
        <v>0</v>
      </c>
      <c r="H116" s="24" t="s">
        <v>176</v>
      </c>
    </row>
    <row r="117" spans="1:8">
      <c r="A117" s="8" t="s">
        <v>45</v>
      </c>
      <c r="B117" s="33">
        <v>0</v>
      </c>
      <c r="C117" s="33">
        <v>0</v>
      </c>
      <c r="D117" s="33">
        <f t="shared" si="33"/>
        <v>0</v>
      </c>
      <c r="E117" s="33">
        <v>0</v>
      </c>
      <c r="F117" s="33">
        <v>0</v>
      </c>
      <c r="G117" s="33">
        <f t="shared" si="34"/>
        <v>0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3">
        <f t="shared" si="33"/>
        <v>0</v>
      </c>
      <c r="E118" s="33">
        <v>0</v>
      </c>
      <c r="F118" s="33">
        <v>0</v>
      </c>
      <c r="G118" s="33">
        <f t="shared" si="34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3">
        <f t="shared" si="33"/>
        <v>0</v>
      </c>
      <c r="E119" s="33">
        <v>0</v>
      </c>
      <c r="F119" s="33">
        <v>0</v>
      </c>
      <c r="G119" s="33">
        <f t="shared" si="34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3">
        <f t="shared" si="33"/>
        <v>0</v>
      </c>
      <c r="E120" s="33">
        <v>0</v>
      </c>
      <c r="F120" s="33">
        <v>0</v>
      </c>
      <c r="G120" s="33">
        <f t="shared" si="34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3">
        <f t="shared" si="33"/>
        <v>0</v>
      </c>
      <c r="E121" s="33">
        <v>0</v>
      </c>
      <c r="F121" s="33">
        <v>0</v>
      </c>
      <c r="G121" s="33">
        <f t="shared" si="34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3">
        <f t="shared" si="33"/>
        <v>0</v>
      </c>
      <c r="E122" s="33">
        <v>0</v>
      </c>
      <c r="F122" s="33">
        <v>0</v>
      </c>
      <c r="G122" s="33">
        <f t="shared" si="34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35">SUM(C124:C132)</f>
        <v>0</v>
      </c>
      <c r="D123" s="33">
        <f t="shared" si="35"/>
        <v>0</v>
      </c>
      <c r="E123" s="33">
        <f t="shared" si="35"/>
        <v>0</v>
      </c>
      <c r="F123" s="33">
        <f t="shared" si="35"/>
        <v>0</v>
      </c>
      <c r="G123" s="33">
        <f t="shared" si="35"/>
        <v>0</v>
      </c>
    </row>
    <row r="124" spans="1:8">
      <c r="A124" s="8" t="s">
        <v>52</v>
      </c>
      <c r="B124" s="33">
        <v>0</v>
      </c>
      <c r="C124" s="33">
        <v>0</v>
      </c>
      <c r="D124" s="33">
        <f t="shared" ref="D124:D132" si="36">B124+C124</f>
        <v>0</v>
      </c>
      <c r="E124" s="33">
        <v>0</v>
      </c>
      <c r="F124" s="33">
        <v>0</v>
      </c>
      <c r="G124" s="33">
        <f t="shared" ref="G124:G132" si="37">D124-E124</f>
        <v>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3">
        <f t="shared" si="36"/>
        <v>0</v>
      </c>
      <c r="E125" s="33">
        <v>0</v>
      </c>
      <c r="F125" s="33">
        <v>0</v>
      </c>
      <c r="G125" s="33">
        <f t="shared" si="37"/>
        <v>0</v>
      </c>
      <c r="H125" s="26" t="s">
        <v>182</v>
      </c>
    </row>
    <row r="126" spans="1:8">
      <c r="A126" s="8" t="s">
        <v>54</v>
      </c>
      <c r="B126" s="33">
        <v>0</v>
      </c>
      <c r="C126" s="33">
        <v>0</v>
      </c>
      <c r="D126" s="33">
        <f t="shared" si="36"/>
        <v>0</v>
      </c>
      <c r="E126" s="33">
        <v>0</v>
      </c>
      <c r="F126" s="33">
        <v>0</v>
      </c>
      <c r="G126" s="33">
        <f t="shared" si="37"/>
        <v>0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3">
        <f t="shared" si="36"/>
        <v>0</v>
      </c>
      <c r="E127" s="33">
        <v>0</v>
      </c>
      <c r="F127" s="33">
        <v>0</v>
      </c>
      <c r="G127" s="33">
        <f t="shared" si="37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3">
        <f t="shared" si="36"/>
        <v>0</v>
      </c>
      <c r="E128" s="33">
        <v>0</v>
      </c>
      <c r="F128" s="33">
        <v>0</v>
      </c>
      <c r="G128" s="33">
        <f t="shared" si="37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3">
        <f t="shared" si="36"/>
        <v>0</v>
      </c>
      <c r="E129" s="33">
        <v>0</v>
      </c>
      <c r="F129" s="33">
        <v>0</v>
      </c>
      <c r="G129" s="33">
        <f t="shared" si="37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3">
        <f t="shared" si="36"/>
        <v>0</v>
      </c>
      <c r="E130" s="33">
        <v>0</v>
      </c>
      <c r="F130" s="33">
        <v>0</v>
      </c>
      <c r="G130" s="33">
        <f t="shared" si="37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3">
        <f t="shared" si="36"/>
        <v>0</v>
      </c>
      <c r="E131" s="33">
        <v>0</v>
      </c>
      <c r="F131" s="33">
        <v>0</v>
      </c>
      <c r="G131" s="33">
        <f t="shared" si="37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3">
        <f t="shared" si="36"/>
        <v>0</v>
      </c>
      <c r="E132" s="33">
        <v>0</v>
      </c>
      <c r="F132" s="33">
        <v>0</v>
      </c>
      <c r="G132" s="33">
        <f t="shared" si="37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8">SUM(C134:C136)</f>
        <v>11365034.67</v>
      </c>
      <c r="D133" s="33">
        <f t="shared" si="38"/>
        <v>11365034.67</v>
      </c>
      <c r="E133" s="33">
        <f t="shared" si="38"/>
        <v>4464465.46</v>
      </c>
      <c r="F133" s="33">
        <f t="shared" si="38"/>
        <v>4464465.46</v>
      </c>
      <c r="G133" s="33">
        <f t="shared" si="38"/>
        <v>6900569.21</v>
      </c>
    </row>
    <row r="134" spans="1:8">
      <c r="A134" s="8" t="s">
        <v>62</v>
      </c>
      <c r="B134" s="33">
        <v>0</v>
      </c>
      <c r="C134" s="33">
        <v>0</v>
      </c>
      <c r="D134" s="33">
        <f t="shared" ref="D134:D157" si="39">B134+C134</f>
        <v>0</v>
      </c>
      <c r="E134" s="33">
        <v>0</v>
      </c>
      <c r="F134" s="33">
        <v>0</v>
      </c>
      <c r="G134" s="33">
        <f t="shared" ref="G134:G136" si="40">D134-E134</f>
        <v>0</v>
      </c>
      <c r="H134" s="27" t="s">
        <v>190</v>
      </c>
    </row>
    <row r="135" spans="1:8">
      <c r="A135" s="8" t="s">
        <v>63</v>
      </c>
      <c r="B135" s="35">
        <v>0</v>
      </c>
      <c r="C135" s="35">
        <v>11365034.67</v>
      </c>
      <c r="D135" s="33">
        <f t="shared" si="39"/>
        <v>11365034.67</v>
      </c>
      <c r="E135" s="35">
        <v>4464465.46</v>
      </c>
      <c r="F135" s="35">
        <v>4464465.46</v>
      </c>
      <c r="G135" s="33">
        <f t="shared" si="40"/>
        <v>6900569.21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3">
        <f t="shared" si="39"/>
        <v>0</v>
      </c>
      <c r="E136" s="33">
        <v>0</v>
      </c>
      <c r="F136" s="33">
        <v>0</v>
      </c>
      <c r="G136" s="33">
        <f t="shared" si="40"/>
        <v>0</v>
      </c>
      <c r="H136" s="27" t="s">
        <v>192</v>
      </c>
    </row>
    <row r="137" spans="1:8">
      <c r="A137" s="7" t="s">
        <v>65</v>
      </c>
      <c r="B137" s="33">
        <f>SUM(B138:B142,B144:B145)</f>
        <v>0</v>
      </c>
      <c r="C137" s="33">
        <f t="shared" ref="C137:G137" si="41">SUM(C138:C142,C144:C145)</f>
        <v>0</v>
      </c>
      <c r="D137" s="33">
        <f t="shared" si="41"/>
        <v>0</v>
      </c>
      <c r="E137" s="33">
        <f t="shared" si="41"/>
        <v>0</v>
      </c>
      <c r="F137" s="33">
        <f t="shared" si="41"/>
        <v>0</v>
      </c>
      <c r="G137" s="33">
        <f t="shared" si="41"/>
        <v>0</v>
      </c>
    </row>
    <row r="138" spans="1:8">
      <c r="A138" s="8" t="s">
        <v>66</v>
      </c>
      <c r="B138" s="33">
        <v>0</v>
      </c>
      <c r="C138" s="33">
        <v>0</v>
      </c>
      <c r="D138" s="33">
        <f t="shared" si="39"/>
        <v>0</v>
      </c>
      <c r="E138" s="33">
        <v>0</v>
      </c>
      <c r="F138" s="33">
        <v>0</v>
      </c>
      <c r="G138" s="33">
        <f t="shared" ref="G138:G145" si="42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3">
        <f t="shared" si="39"/>
        <v>0</v>
      </c>
      <c r="E139" s="33">
        <v>0</v>
      </c>
      <c r="F139" s="33">
        <v>0</v>
      </c>
      <c r="G139" s="33">
        <f t="shared" si="42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3">
        <f t="shared" si="39"/>
        <v>0</v>
      </c>
      <c r="E140" s="33">
        <v>0</v>
      </c>
      <c r="F140" s="33">
        <v>0</v>
      </c>
      <c r="G140" s="33">
        <f t="shared" si="42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3">
        <f t="shared" si="39"/>
        <v>0</v>
      </c>
      <c r="E141" s="33">
        <v>0</v>
      </c>
      <c r="F141" s="33">
        <v>0</v>
      </c>
      <c r="G141" s="33">
        <f t="shared" si="42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3">
        <f t="shared" si="39"/>
        <v>0</v>
      </c>
      <c r="E142" s="33">
        <v>0</v>
      </c>
      <c r="F142" s="33">
        <v>0</v>
      </c>
      <c r="G142" s="33">
        <f t="shared" si="42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3">
        <f t="shared" si="39"/>
        <v>0</v>
      </c>
      <c r="E143" s="33">
        <v>0</v>
      </c>
      <c r="F143" s="33">
        <v>0</v>
      </c>
      <c r="G143" s="33">
        <f t="shared" si="42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3">
        <f t="shared" si="39"/>
        <v>0</v>
      </c>
      <c r="E144" s="33">
        <v>0</v>
      </c>
      <c r="F144" s="33">
        <v>0</v>
      </c>
      <c r="G144" s="33">
        <f t="shared" si="42"/>
        <v>0</v>
      </c>
      <c r="H144" s="28" t="s">
        <v>198</v>
      </c>
    </row>
    <row r="145" spans="1:8">
      <c r="A145" s="8" t="s">
        <v>73</v>
      </c>
      <c r="B145" s="33">
        <v>0</v>
      </c>
      <c r="C145" s="33">
        <v>0</v>
      </c>
      <c r="D145" s="33">
        <f t="shared" si="39"/>
        <v>0</v>
      </c>
      <c r="E145" s="33">
        <v>0</v>
      </c>
      <c r="F145" s="33">
        <v>0</v>
      </c>
      <c r="G145" s="33">
        <f t="shared" si="42"/>
        <v>0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43">SUM(C147:C149)</f>
        <v>0</v>
      </c>
      <c r="D146" s="33">
        <f t="shared" si="43"/>
        <v>0</v>
      </c>
      <c r="E146" s="33">
        <f t="shared" si="43"/>
        <v>0</v>
      </c>
      <c r="F146" s="33">
        <f t="shared" si="43"/>
        <v>0</v>
      </c>
      <c r="G146" s="33">
        <f t="shared" si="43"/>
        <v>0</v>
      </c>
    </row>
    <row r="147" spans="1:8">
      <c r="A147" s="8" t="s">
        <v>75</v>
      </c>
      <c r="B147" s="33">
        <v>0</v>
      </c>
      <c r="C147" s="33">
        <v>0</v>
      </c>
      <c r="D147" s="33">
        <f t="shared" si="39"/>
        <v>0</v>
      </c>
      <c r="E147" s="33">
        <v>0</v>
      </c>
      <c r="F147" s="33">
        <v>0</v>
      </c>
      <c r="G147" s="33">
        <f t="shared" ref="G147:G149" si="44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3">
        <f t="shared" si="39"/>
        <v>0</v>
      </c>
      <c r="E148" s="33">
        <v>0</v>
      </c>
      <c r="F148" s="33">
        <v>0</v>
      </c>
      <c r="G148" s="33">
        <f t="shared" si="44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3">
        <f t="shared" si="39"/>
        <v>0</v>
      </c>
      <c r="E149" s="33">
        <v>0</v>
      </c>
      <c r="F149" s="33">
        <v>0</v>
      </c>
      <c r="G149" s="33">
        <f t="shared" si="44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45">SUM(C151:C157)</f>
        <v>0</v>
      </c>
      <c r="D150" s="33">
        <f t="shared" si="45"/>
        <v>0</v>
      </c>
      <c r="E150" s="33">
        <f t="shared" si="45"/>
        <v>0</v>
      </c>
      <c r="F150" s="33">
        <f t="shared" si="45"/>
        <v>0</v>
      </c>
      <c r="G150" s="33">
        <f t="shared" si="45"/>
        <v>0</v>
      </c>
    </row>
    <row r="151" spans="1:8">
      <c r="A151" s="8" t="s">
        <v>79</v>
      </c>
      <c r="B151" s="33">
        <v>0</v>
      </c>
      <c r="C151" s="33">
        <v>0</v>
      </c>
      <c r="D151" s="33">
        <f t="shared" si="39"/>
        <v>0</v>
      </c>
      <c r="E151" s="33">
        <v>0</v>
      </c>
      <c r="F151" s="33">
        <v>0</v>
      </c>
      <c r="G151" s="33">
        <f t="shared" ref="G151:G157" si="46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3">
        <f t="shared" si="39"/>
        <v>0</v>
      </c>
      <c r="E152" s="33">
        <v>0</v>
      </c>
      <c r="F152" s="33">
        <v>0</v>
      </c>
      <c r="G152" s="33">
        <f t="shared" si="46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3">
        <f t="shared" si="39"/>
        <v>0</v>
      </c>
      <c r="E153" s="33">
        <v>0</v>
      </c>
      <c r="F153" s="33">
        <v>0</v>
      </c>
      <c r="G153" s="33">
        <f t="shared" si="46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3">
        <f t="shared" si="39"/>
        <v>0</v>
      </c>
      <c r="E154" s="33">
        <v>0</v>
      </c>
      <c r="F154" s="33">
        <v>0</v>
      </c>
      <c r="G154" s="33">
        <f t="shared" si="46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3">
        <f t="shared" si="39"/>
        <v>0</v>
      </c>
      <c r="E155" s="33">
        <v>0</v>
      </c>
      <c r="F155" s="33">
        <v>0</v>
      </c>
      <c r="G155" s="33">
        <f t="shared" si="46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3">
        <f t="shared" si="39"/>
        <v>0</v>
      </c>
      <c r="E156" s="33">
        <v>0</v>
      </c>
      <c r="F156" s="33">
        <v>0</v>
      </c>
      <c r="G156" s="33">
        <f t="shared" si="46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3">
        <f t="shared" si="39"/>
        <v>0</v>
      </c>
      <c r="E157" s="33">
        <v>0</v>
      </c>
      <c r="F157" s="33">
        <v>0</v>
      </c>
      <c r="G157" s="33">
        <f t="shared" si="46"/>
        <v>0</v>
      </c>
      <c r="H157" s="30" t="s">
        <v>209</v>
      </c>
    </row>
    <row r="158" spans="1:8">
      <c r="A158" s="2"/>
      <c r="B158" s="34"/>
      <c r="C158" s="34"/>
      <c r="D158" s="34"/>
      <c r="E158" s="34"/>
      <c r="F158" s="34"/>
      <c r="G158" s="34"/>
    </row>
    <row r="159" spans="1:8">
      <c r="A159" s="3" t="s">
        <v>87</v>
      </c>
      <c r="B159" s="32">
        <f>B9+B84</f>
        <v>469211198.19</v>
      </c>
      <c r="C159" s="32">
        <f t="shared" ref="C159:G159" si="47">C9+C84</f>
        <v>173374452.38999999</v>
      </c>
      <c r="D159" s="32">
        <f t="shared" si="47"/>
        <v>642585650.58000004</v>
      </c>
      <c r="E159" s="32">
        <f t="shared" si="47"/>
        <v>262948488.56000003</v>
      </c>
      <c r="F159" s="32">
        <f t="shared" si="47"/>
        <v>257156616.40000004</v>
      </c>
      <c r="G159" s="32">
        <f t="shared" si="47"/>
        <v>379637162.01999998</v>
      </c>
    </row>
    <row r="160" spans="1:8">
      <c r="A160" s="5"/>
      <c r="B160" s="31"/>
      <c r="C160" s="31"/>
      <c r="D160" s="31"/>
      <c r="E160" s="31"/>
      <c r="F160" s="31"/>
      <c r="G160" s="31"/>
    </row>
    <row r="161" spans="1:7">
      <c r="A161" s="36" t="s">
        <v>212</v>
      </c>
    </row>
    <row r="163" spans="1:7">
      <c r="B163">
        <v>469211198.19</v>
      </c>
      <c r="C163">
        <v>173374452.38999999</v>
      </c>
      <c r="D163">
        <v>642585650.58000004</v>
      </c>
      <c r="E163">
        <v>262948488.56000003</v>
      </c>
      <c r="F163">
        <v>257156616.40000004</v>
      </c>
      <c r="G163">
        <v>379637162.01999998</v>
      </c>
    </row>
    <row r="164" spans="1:7">
      <c r="B164" s="37">
        <f>+B159-B163</f>
        <v>0</v>
      </c>
      <c r="C164" s="37">
        <f t="shared" ref="C164:G164" si="48">+C159-C163</f>
        <v>0</v>
      </c>
      <c r="D164" s="37">
        <f t="shared" si="48"/>
        <v>0</v>
      </c>
      <c r="E164" s="37">
        <f t="shared" si="48"/>
        <v>0</v>
      </c>
      <c r="F164" s="37">
        <f t="shared" si="48"/>
        <v>0</v>
      </c>
      <c r="G164" s="37">
        <f t="shared" si="48"/>
        <v>0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cp:lastPrinted>2025-08-04T20:03:38Z</cp:lastPrinted>
  <dcterms:created xsi:type="dcterms:W3CDTF">2018-11-21T18:09:30Z</dcterms:created>
  <dcterms:modified xsi:type="dcterms:W3CDTF">2025-08-04T20:03:48Z</dcterms:modified>
</cp:coreProperties>
</file>