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3ER TRIMESTRE\SIRET\"/>
    </mc:Choice>
  </mc:AlternateContent>
  <xr:revisionPtr revIDLastSave="0" documentId="13_ncr:1_{5A0A228C-E358-4F2E-9A6D-1774065C831C}" xr6:coauthVersionLast="47" xr6:coauthVersionMax="47" xr10:uidLastSave="{00000000-0000-0000-0000-000000000000}"/>
  <bookViews>
    <workbookView xWindow="-120" yWindow="-120" windowWidth="19440" windowHeight="1044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6" r:id="rId8"/>
  </sheets>
  <externalReferences>
    <externalReference r:id="rId9"/>
  </externalReferences>
  <definedNames>
    <definedName name="_xlnm.Print_Area" localSheetId="6">Conciliacion_Eg!$A$1:$C$58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66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D38" i="62" l="1"/>
  <c r="C38" i="62"/>
  <c r="D127" i="62" l="1"/>
  <c r="D113" i="62" s="1"/>
  <c r="C127" i="62"/>
  <c r="C113" i="62" s="1"/>
  <c r="C167" i="59"/>
  <c r="C159" i="59"/>
  <c r="C155" i="59"/>
  <c r="C144" i="59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</calcChain>
</file>

<file path=xl/sharedStrings.xml><?xml version="1.0" encoding="utf-8"?>
<sst xmlns="http://schemas.openxmlformats.org/spreadsheetml/2006/main" count="859" uniqueCount="605">
  <si>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</si>
  <si>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</si>
  <si>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</si>
  <si>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</si>
  <si>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</si>
  <si>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</si>
  <si>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</si>
  <si>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</si>
  <si>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</si>
  <si>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</si>
  <si>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</si>
  <si>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</si>
  <si>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</si>
  <si>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</si>
  <si>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</si>
  <si>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</si>
  <si>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</si>
  <si>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</si>
  <si>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</si>
  <si>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</si>
  <si>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</si>
  <si>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</si>
  <si>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</si>
  <si>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</si>
  <si>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</si>
  <si>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</si>
  <si>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</si>
  <si>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</si>
  <si>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</si>
  <si>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</si>
  <si>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</si>
  <si>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</si>
  <si>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</si>
  <si>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</si>
  <si>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</si>
  <si>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</si>
  <si>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</si>
  <si>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</si>
  <si>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</si>
  <si>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</si>
  <si>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</si>
  <si>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</si>
  <si>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</si>
  <si>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</si>
  <si>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</si>
  <si>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</si>
  <si>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</si>
  <si>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</si>
  <si>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</si>
  <si>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</si>
  <si>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</si>
  <si>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</si>
  <si>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</si>
  <si>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</si>
  <si>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</si>
  <si>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</si>
  <si>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</si>
  <si>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</si>
  <si>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</si>
  <si>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</si>
  <si>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</si>
  <si>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</si>
  <si>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</si>
  <si>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</si>
  <si>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</si>
  <si>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</si>
  <si>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</si>
  <si>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</si>
  <si>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</si>
  <si>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</si>
  <si>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</si>
  <si>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</si>
  <si>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</si>
  <si>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</si>
  <si>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</si>
  <si>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</si>
  <si>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</si>
  <si>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</si>
  <si>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</si>
  <si>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</si>
  <si>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</si>
  <si>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</si>
  <si>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</si>
  <si>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</si>
  <si>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</si>
  <si>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</si>
  <si>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</si>
  <si>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</si>
  <si>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</si>
  <si>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</si>
  <si>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</si>
  <si>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</si>
  <si>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</si>
  <si>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</si>
  <si>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</si>
  <si>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</si>
  <si>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</si>
  <si>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</si>
  <si>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</si>
  <si>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</si>
  <si>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</si>
  <si>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</si>
  <si>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</si>
  <si>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</si>
  <si>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</si>
  <si>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</si>
  <si>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</si>
  <si>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</si>
  <si>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</si>
  <si>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</si>
  <si>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</si>
  <si>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</si>
  <si>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</si>
  <si>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</si>
  <si>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</si>
  <si>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Nombre del Ente Público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</si>
  <si>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</si>
  <si>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</si>
  <si>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</si>
  <si>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</si>
  <si>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</si>
  <si>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</si>
  <si>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</si>
  <si>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</si>
  <si>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</si>
  <si>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</si>
  <si>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</si>
  <si>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</si>
  <si>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</si>
  <si>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</si>
  <si>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</si>
  <si>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</si>
  <si>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</si>
  <si>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</si>
  <si>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</si>
  <si>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</si>
  <si>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</si>
  <si>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</si>
  <si>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</si>
  <si>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</si>
  <si>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</si>
  <si>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</si>
  <si>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</si>
  <si>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</si>
  <si>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</si>
  <si>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</si>
  <si>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</si>
  <si>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</si>
  <si>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</si>
  <si>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</si>
  <si>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</si>
  <si>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</si>
  <si>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</si>
  <si>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</si>
  <si>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</si>
  <si>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</si>
  <si>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</si>
  <si>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</si>
  <si>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</si>
  <si>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</si>
  <si>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</si>
  <si>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</si>
  <si>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</si>
  <si>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</si>
  <si>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</si>
  <si>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</si>
  <si>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</si>
  <si>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</si>
  <si>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</si>
  <si>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</si>
  <si>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</si>
  <si>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</si>
  <si>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</si>
  <si>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</si>
  <si>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</si>
  <si>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</si>
  <si>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</si>
  <si>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</si>
  <si>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</si>
  <si>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</si>
  <si>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</si>
  <si>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</si>
  <si>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</si>
  <si>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</si>
  <si>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</si>
  <si>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</si>
  <si>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</si>
  <si>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</si>
  <si>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</si>
  <si>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</si>
  <si>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</si>
  <si>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</si>
  <si>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</si>
  <si>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</si>
  <si>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</si>
  <si>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</si>
  <si>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</si>
  <si>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</si>
  <si>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</si>
  <si>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</si>
  <si>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</si>
  <si>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</si>
  <si>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</si>
  <si>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</si>
  <si>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</si>
  <si>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</si>
  <si>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</si>
  <si>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</si>
  <si>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</si>
  <si>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</si>
  <si>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</si>
  <si>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</si>
  <si>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</si>
  <si>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</si>
  <si>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</si>
  <si>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</si>
  <si>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</si>
  <si>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</si>
  <si>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</si>
  <si>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</si>
  <si>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</si>
  <si>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</si>
  <si>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</si>
  <si>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</si>
  <si>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</si>
  <si>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</si>
  <si>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</si>
  <si>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</si>
  <si>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</si>
  <si>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</si>
  <si>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</si>
  <si>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</si>
  <si>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</si>
  <si>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</si>
  <si>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</si>
  <si>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</si>
  <si>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</si>
  <si>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</si>
  <si>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</si>
  <si>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</si>
  <si>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</si>
  <si>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</si>
  <si>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</si>
  <si>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</si>
  <si>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</si>
  <si>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</si>
  <si>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</si>
  <si>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</si>
  <si>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</si>
  <si>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</si>
  <si>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</si>
  <si>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</si>
  <si>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</si>
  <si>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</si>
  <si>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</si>
  <si>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</si>
  <si>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</si>
  <si>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</si>
  <si>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</si>
  <si>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</si>
  <si>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</si>
  <si>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</si>
  <si>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</si>
  <si>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</si>
  <si>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</si>
  <si>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</si>
  <si>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</si>
  <si>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</si>
  <si>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</si>
  <si>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</si>
  <si>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</si>
  <si>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</si>
  <si>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</si>
  <si>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</si>
  <si>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</si>
  <si>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</si>
  <si>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</si>
  <si>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</si>
  <si>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</si>
  <si>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</si>
  <si>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</si>
  <si>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</si>
  <si>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</si>
  <si>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</si>
  <si>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</si>
  <si>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</si>
  <si>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</si>
  <si>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</si>
  <si>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</si>
  <si>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</si>
  <si>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</si>
  <si>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</si>
  <si>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</si>
  <si>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</si>
  <si>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</si>
  <si>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</si>
  <si>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</si>
  <si>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</si>
  <si>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</si>
  <si>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</si>
  <si>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</si>
  <si>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</si>
  <si>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</si>
  <si>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</si>
  <si>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</si>
  <si>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</si>
  <si>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</si>
  <si>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</si>
  <si>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</si>
  <si>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</si>
  <si>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</si>
  <si>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</si>
  <si>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</si>
  <si>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</si>
  <si>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</si>
  <si>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</si>
  <si>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</si>
  <si>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</si>
  <si>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</si>
  <si>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</si>
  <si>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</si>
  <si>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</si>
  <si>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</si>
  <si>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</si>
  <si>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</si>
  <si>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</si>
  <si>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</si>
  <si>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</si>
  <si>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</si>
  <si>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</si>
  <si>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</si>
  <si>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</si>
  <si>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</si>
  <si>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</si>
  <si>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</si>
  <si>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</si>
  <si>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</si>
  <si>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</si>
  <si>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</si>
  <si>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</si>
  <si>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</si>
  <si>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</si>
  <si>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</si>
  <si>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</si>
  <si>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</si>
  <si>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</si>
  <si>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</si>
  <si>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</si>
  <si>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</si>
  <si>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</si>
  <si>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</si>
  <si>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</si>
  <si>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</si>
  <si>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</si>
  <si>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</si>
  <si>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</si>
  <si>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</si>
  <si>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</si>
  <si>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</si>
  <si>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</si>
  <si>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</si>
  <si>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</si>
  <si>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</si>
  <si>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</si>
  <si>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</si>
  <si>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</si>
  <si>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</si>
  <si>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</si>
  <si>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</si>
  <si>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</si>
  <si>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</si>
  <si>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</si>
  <si>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</si>
  <si>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</si>
  <si>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</si>
  <si>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</si>
  <si>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</si>
  <si>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</si>
  <si>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</si>
  <si>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</si>
  <si>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</si>
  <si>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</si>
  <si>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</si>
  <si>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</si>
  <si>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</si>
  <si>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</si>
  <si>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</si>
  <si>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</si>
  <si>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</si>
  <si>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</si>
  <si>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</si>
  <si>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</si>
  <si>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</si>
  <si>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</si>
  <si>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</si>
  <si>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</si>
  <si>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</si>
  <si>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</si>
  <si>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</si>
  <si>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</si>
  <si>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</si>
  <si>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</si>
  <si>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</si>
  <si>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</si>
  <si>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</si>
  <si>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</si>
  <si>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</si>
  <si>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</si>
  <si>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</si>
  <si>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</si>
  <si>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</si>
  <si>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</si>
  <si>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</si>
  <si>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</si>
  <si>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</si>
  <si>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</si>
  <si>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</si>
  <si>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</si>
  <si>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</si>
  <si>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</si>
  <si>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</si>
  <si>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</si>
  <si>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</si>
  <si>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</si>
  <si>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</si>
  <si>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</si>
  <si>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</si>
  <si>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</si>
  <si>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</si>
  <si>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</si>
  <si>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</si>
  <si>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</si>
  <si>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</si>
  <si>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</si>
  <si>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</si>
  <si>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</si>
  <si>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</si>
  <si>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</si>
  <si>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</si>
  <si>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</si>
  <si>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</si>
  <si>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</si>
  <si>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</si>
  <si>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</si>
  <si>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</si>
  <si>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</si>
  <si>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</si>
  <si>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</si>
  <si>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</si>
  <si>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</si>
  <si>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</si>
  <si>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</si>
  <si>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</si>
  <si>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</si>
  <si>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</si>
  <si>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</si>
  <si>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</si>
  <si>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</si>
  <si>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</si>
  <si>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</si>
  <si>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</si>
  <si>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</si>
  <si>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</si>
  <si>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</si>
  <si>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</si>
  <si>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</si>
  <si>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</si>
  <si>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</si>
  <si>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</si>
  <si>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</si>
  <si>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</si>
  <si>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</si>
  <si>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</si>
  <si>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</si>
  <si>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</si>
  <si>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</si>
  <si>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</si>
  <si>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</si>
  <si>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</si>
  <si>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</si>
  <si>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</si>
  <si>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</si>
  <si>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</si>
  <si>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</si>
  <si>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</si>
  <si>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</si>
  <si>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</si>
  <si>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</si>
  <si>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</si>
  <si>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</si>
  <si>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</si>
  <si>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</si>
  <si>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</si>
  <si>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</si>
  <si>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</si>
  <si>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</si>
  <si>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</si>
  <si>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</si>
  <si>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</si>
  <si>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</si>
  <si>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</si>
  <si>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</si>
  <si>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</si>
  <si>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</si>
  <si>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</si>
  <si>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</si>
  <si>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</si>
  <si>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</si>
  <si>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</si>
  <si>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</si>
  <si>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</si>
  <si>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</si>
  <si>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</si>
  <si>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</si>
  <si>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</si>
  <si>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</si>
  <si>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</si>
  <si>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</si>
  <si>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</si>
  <si>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</si>
  <si>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</si>
  <si>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</si>
  <si>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</si>
  <si>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</si>
  <si>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</si>
  <si>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</si>
  <si>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</si>
  <si>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</si>
  <si>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</si>
  <si>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</si>
  <si>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</si>
  <si>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</si>
  <si>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</si>
  <si>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</si>
  <si>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</si>
  <si>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</si>
  <si>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</si>
  <si>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</si>
  <si>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</si>
  <si>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</si>
  <si>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</si>
  <si>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</si>
  <si>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</si>
  <si>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</si>
  <si>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</si>
  <si>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</si>
  <si>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</si>
  <si>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</si>
  <si>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</si>
  <si>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</si>
  <si>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</si>
  <si>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</si>
  <si>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</si>
  <si>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</si>
  <si>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</si>
  <si>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</si>
  <si>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</si>
  <si>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</si>
  <si>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</si>
  <si>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</si>
  <si>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</si>
  <si>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</si>
  <si>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</si>
  <si>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</si>
  <si>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</si>
  <si>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</si>
  <si>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</si>
  <si>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</si>
  <si>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</si>
  <si>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</si>
  <si>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</si>
  <si>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</si>
  <si>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</si>
  <si>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</si>
  <si>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</si>
  <si>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</si>
  <si>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</si>
  <si>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</si>
  <si>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</si>
  <si>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</si>
  <si>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</si>
  <si>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</si>
  <si>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</si>
  <si>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</si>
  <si>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</si>
  <si>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</si>
  <si>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</si>
  <si>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</si>
  <si>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</si>
  <si>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</si>
  <si>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</si>
  <si>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</si>
  <si>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</si>
  <si>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</si>
  <si>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</si>
  <si>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</si>
  <si>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</si>
  <si>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</si>
  <si>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</si>
  <si>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</si>
  <si>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</si>
  <si>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COLEGIO DE EDUCACION PROFESIONAL TECNICA DEL ESTADO DE GUANAJUATO</t>
  </si>
  <si>
    <t>Del 1 de Enero al 30 de Septiembre de 2024</t>
  </si>
  <si>
    <t>Correspondiente del 01 de Enero al 30 de Septiembre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</si>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</sst>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11"/>
      <color theme="1"/>
      <name val="Calibri"/>
      <scheme val="minor"/>
    </font>
    <font>
      <sz val="11"/>
      <name val="Calibri"/>
    </font>
    <font>
      <b/>
      <sz val="8"/>
      <color theme="1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8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7" fillId="0" borderId="0"/>
  </cellStyleXfs>
  <cellXfs count="20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4" fontId="9" fillId="2" borderId="0" xfId="8" applyNumberFormat="1" applyFont="1" applyFill="1"/>
    <xf numFmtId="0" fontId="8" fillId="7" borderId="1" xfId="13" applyFont="1" applyFill="1" applyBorder="1" applyAlignment="1">
      <alignment horizontal="center" vertical="center" wrapTex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5" fillId="0" borderId="0" xfId="10" applyFont="1" applyAlignment="1">
      <alignment horizontal="center" wrapText="1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15" fillId="11" borderId="0" xfId="20" applyFont="1" applyFill="1" applyAlignment="1">
      <alignment horizontal="center" vertical="center"/>
    </xf>
    <xf numFmtId="0" fontId="18" fillId="0" borderId="0" xfId="20" applyFont="1"/>
    <xf numFmtId="0" fontId="15" fillId="11" borderId="0" xfId="20" applyFont="1" applyFill="1" applyAlignment="1">
      <alignment horizontal="right" vertical="center"/>
    </xf>
    <xf numFmtId="0" fontId="19" fillId="11" borderId="0" xfId="20" applyFont="1" applyFill="1" applyAlignment="1">
      <alignment horizontal="left" vertical="center"/>
    </xf>
    <xf numFmtId="0" fontId="16" fillId="0" borderId="0" xfId="20" applyFont="1"/>
    <xf numFmtId="0" fontId="17" fillId="0" borderId="0" xfId="20"/>
    <xf numFmtId="0" fontId="20" fillId="8" borderId="0" xfId="20" applyFont="1" applyFill="1" applyAlignment="1">
      <alignment horizontal="center" vertical="center"/>
    </xf>
    <xf numFmtId="0" fontId="20" fillId="8" borderId="0" xfId="20" applyFont="1" applyFill="1"/>
    <xf numFmtId="0" fontId="21" fillId="10" borderId="0" xfId="20" applyFont="1" applyFill="1" applyAlignment="1">
      <alignment horizontal="center" vertical="center"/>
    </xf>
    <xf numFmtId="0" fontId="21" fillId="10" borderId="0" xfId="20" applyFont="1" applyFill="1" applyAlignment="1">
      <alignment horizontal="center" vertical="center" wrapText="1"/>
    </xf>
    <xf numFmtId="0" fontId="15" fillId="0" borderId="0" xfId="20" applyFont="1" applyAlignment="1">
      <alignment horizontal="center"/>
    </xf>
    <xf numFmtId="0" fontId="15" fillId="0" borderId="0" xfId="20" applyFont="1" applyAlignment="1">
      <alignment horizontal="left"/>
    </xf>
    <xf numFmtId="0" fontId="15" fillId="0" borderId="0" xfId="20" applyFont="1"/>
    <xf numFmtId="0" fontId="16" fillId="0" borderId="0" xfId="20" applyFont="1" applyAlignment="1">
      <alignment horizontal="left"/>
    </xf>
    <xf numFmtId="4" fontId="16" fillId="0" borderId="0" xfId="20" applyNumberFormat="1" applyFont="1"/>
    <xf numFmtId="0" fontId="22" fillId="12" borderId="21" xfId="20" applyFont="1" applyFill="1" applyBorder="1" applyAlignment="1">
      <alignment horizontal="center" vertical="center" wrapText="1"/>
    </xf>
    <xf numFmtId="0" fontId="18" fillId="0" borderId="22" xfId="20" applyFont="1" applyBorder="1"/>
    <xf numFmtId="0" fontId="22" fillId="12" borderId="23" xfId="20" applyFont="1" applyFill="1" applyBorder="1" applyAlignment="1">
      <alignment horizontal="center" vertical="center" wrapText="1"/>
    </xf>
    <xf numFmtId="0" fontId="22" fillId="12" borderId="24" xfId="20" applyFont="1" applyFill="1" applyBorder="1" applyAlignment="1">
      <alignment horizontal="center" vertical="center" wrapText="1"/>
    </xf>
    <xf numFmtId="0" fontId="23" fillId="0" borderId="23" xfId="20" applyFont="1" applyBorder="1" applyAlignment="1">
      <alignment horizontal="left" vertical="center" wrapText="1"/>
    </xf>
    <xf numFmtId="4" fontId="23" fillId="0" borderId="24" xfId="20" applyNumberFormat="1" applyFont="1" applyBorder="1" applyAlignment="1">
      <alignment horizontal="left" vertical="center" wrapText="1"/>
    </xf>
    <xf numFmtId="0" fontId="23" fillId="0" borderId="25" xfId="20" applyFont="1" applyBorder="1" applyAlignment="1">
      <alignment horizontal="left" vertical="center" wrapText="1"/>
    </xf>
    <xf numFmtId="4" fontId="23" fillId="0" borderId="26" xfId="20" applyNumberFormat="1" applyFont="1" applyBorder="1" applyAlignment="1">
      <alignment horizontal="left" vertical="center" wrapText="1"/>
    </xf>
    <xf numFmtId="4" fontId="23" fillId="0" borderId="24" xfId="20" applyNumberFormat="1" applyFont="1" applyBorder="1" applyAlignment="1">
      <alignment vertical="center" wrapText="1"/>
    </xf>
    <xf numFmtId="4" fontId="23" fillId="0" borderId="26" xfId="20" applyNumberFormat="1" applyFont="1" applyBorder="1" applyAlignment="1">
      <alignment vertical="center" wrapText="1"/>
    </xf>
  </cellXfs>
  <cellStyles count="21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Normal 6" xfId="20" xr:uid="{C8E2E7DA-F986-467F-8708-A26B1BDD6939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net.sanchezm\Desktop\JANET%202024\ESTADOS%20FINANCIEROS\2024\3ER%20TRIMESTRE\SIRET\formatos%20siret\0319_NDM_CodigoSujeto_CodigoEntidad_CodigoPeriodo.xlsx" TargetMode="External"/><Relationship Id="rId1" Type="http://schemas.openxmlformats.org/officeDocument/2006/relationships/externalLinkPath" Target="formatos%20siret/0319_NDM_CodigoSujeto_CodigoEntidad_CodigoPerio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27" activePane="bottomLeft" state="frozen"/>
      <selection activeCell="A14" sqref="A14:B14"/>
      <selection pane="bottomLeft" activeCell="B38" sqref="B38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49" t="s">
        <v>601</v>
      </c>
      <c r="B1" s="150"/>
      <c r="C1" s="112" t="s">
        <v>495</v>
      </c>
      <c r="D1" s="113">
        <v>2024</v>
      </c>
    </row>
    <row r="2" spans="1:4" ht="16.149999999999999" customHeight="1" x14ac:dyDescent="0.2">
      <c r="A2" s="151" t="s">
        <v>494</v>
      </c>
      <c r="B2" s="152"/>
      <c r="C2" s="10" t="s">
        <v>496</v>
      </c>
      <c r="D2" s="114" t="s">
        <v>501</v>
      </c>
    </row>
    <row r="3" spans="1:4" ht="16.149999999999999" customHeight="1" x14ac:dyDescent="0.2">
      <c r="A3" s="153" t="s">
        <v>602</v>
      </c>
      <c r="B3" s="154"/>
      <c r="C3" s="10" t="s">
        <v>497</v>
      </c>
      <c r="D3" s="115">
        <v>3</v>
      </c>
    </row>
    <row r="4" spans="1:4" ht="16.149999999999999" customHeight="1" x14ac:dyDescent="0.2">
      <c r="A4" s="155" t="s">
        <v>516</v>
      </c>
      <c r="B4" s="156"/>
      <c r="C4" s="156"/>
      <c r="D4" s="157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4"/>
  <sheetViews>
    <sheetView zoomScaleNormal="100" workbookViewId="0">
      <selection activeCell="A38" sqref="A38:XFD38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52" t="s">
        <v>601</v>
      </c>
      <c r="B1" s="152"/>
      <c r="C1" s="152"/>
      <c r="D1" s="10" t="s">
        <v>498</v>
      </c>
      <c r="E1" s="19">
        <v>2024</v>
      </c>
    </row>
    <row r="2" spans="1:5" s="11" customFormat="1" ht="18.95" customHeight="1" x14ac:dyDescent="0.25">
      <c r="A2" s="152" t="s">
        <v>503</v>
      </c>
      <c r="B2" s="152"/>
      <c r="C2" s="152"/>
      <c r="D2" s="10" t="s">
        <v>499</v>
      </c>
      <c r="E2" s="19" t="s">
        <v>501</v>
      </c>
    </row>
    <row r="3" spans="1:5" s="11" customFormat="1" ht="18.95" customHeight="1" x14ac:dyDescent="0.25">
      <c r="A3" s="152" t="s">
        <v>602</v>
      </c>
      <c r="B3" s="152"/>
      <c r="C3" s="152"/>
      <c r="D3" s="10" t="s">
        <v>500</v>
      </c>
      <c r="E3" s="19">
        <v>3</v>
      </c>
    </row>
    <row r="4" spans="1:5" s="11" customFormat="1" ht="18.95" customHeight="1" x14ac:dyDescent="0.25">
      <c r="A4" s="152" t="s">
        <v>516</v>
      </c>
      <c r="B4" s="152"/>
      <c r="C4" s="152"/>
      <c r="D4" s="10"/>
      <c r="E4" s="19"/>
    </row>
    <row r="5" spans="1:5" x14ac:dyDescent="0.2">
      <c r="A5" s="12" t="s">
        <v>116</v>
      </c>
      <c r="B5" s="13"/>
      <c r="C5" s="13">
        <v>2024</v>
      </c>
      <c r="D5" s="13"/>
      <c r="E5" s="13"/>
    </row>
    <row r="6" spans="1:5" x14ac:dyDescent="0.2">
      <c r="C6" s="14">
        <v>399864140.67000002</v>
      </c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47" t="s">
        <v>276</v>
      </c>
      <c r="E8" s="148" t="s">
        <v>597</v>
      </c>
    </row>
    <row r="9" spans="1:5" x14ac:dyDescent="0.2">
      <c r="A9" s="117">
        <v>4000</v>
      </c>
      <c r="B9" s="116" t="s">
        <v>557</v>
      </c>
      <c r="C9" s="118">
        <v>0</v>
      </c>
      <c r="D9" s="80"/>
      <c r="E9" s="40"/>
    </row>
    <row r="10" spans="1:5" x14ac:dyDescent="0.2">
      <c r="A10" s="117">
        <v>4100</v>
      </c>
      <c r="B10" s="116" t="s">
        <v>223</v>
      </c>
      <c r="C10" s="118">
        <v>0</v>
      </c>
      <c r="D10" s="80"/>
      <c r="E10" s="40"/>
    </row>
    <row r="11" spans="1:5" x14ac:dyDescent="0.2">
      <c r="A11" s="117">
        <v>4110</v>
      </c>
      <c r="B11" s="116" t="s">
        <v>224</v>
      </c>
      <c r="C11" s="118"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11.95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4011199.45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17">
        <v>4120</v>
      </c>
      <c r="B21" s="116" t="s">
        <v>233</v>
      </c>
      <c r="C21" s="118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17">
        <v>4130</v>
      </c>
      <c r="B27" s="116" t="s">
        <v>238</v>
      </c>
      <c r="C27" s="118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17">
        <v>4140</v>
      </c>
      <c r="B30" s="116" t="s">
        <v>240</v>
      </c>
      <c r="C30" s="118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17">
        <v>4150</v>
      </c>
      <c r="B36" s="116" t="s">
        <v>413</v>
      </c>
      <c r="C36" s="118">
        <f>SUM(C37:C38)</f>
        <v>0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17">
        <v>4160</v>
      </c>
      <c r="B39" s="116" t="s">
        <v>415</v>
      </c>
      <c r="C39" s="118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17">
        <v>4170</v>
      </c>
      <c r="B48" s="116" t="s">
        <v>493</v>
      </c>
      <c r="C48" s="118">
        <f>SUM(C49:C56)</f>
        <v>81004057.900000006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81004057.900000006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17">
        <v>4200</v>
      </c>
      <c r="B57" s="119" t="s">
        <v>425</v>
      </c>
      <c r="C57" s="118">
        <f>+C58+C64</f>
        <v>312056210.84000003</v>
      </c>
      <c r="D57" s="80"/>
      <c r="E57" s="40"/>
    </row>
    <row r="58" spans="1:5" ht="22.5" x14ac:dyDescent="0.2">
      <c r="A58" s="117">
        <v>4210</v>
      </c>
      <c r="B58" s="119" t="s">
        <v>426</v>
      </c>
      <c r="C58" s="118">
        <f>SUM(C59:C63)</f>
        <v>224604814.44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224604814.44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17">
        <v>4220</v>
      </c>
      <c r="B64" s="116" t="s">
        <v>255</v>
      </c>
      <c r="C64" s="118">
        <f>SUM(C65:C68)</f>
        <v>87451396.400000006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87451396.400000006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0">
        <v>4300</v>
      </c>
      <c r="B69" s="116" t="s">
        <v>260</v>
      </c>
      <c r="C69" s="118">
        <f>C70+C73+C79+C81+C83</f>
        <v>2792684.43</v>
      </c>
      <c r="D69" s="42"/>
      <c r="E69" s="42"/>
    </row>
    <row r="70" spans="1:5" x14ac:dyDescent="0.2">
      <c r="A70" s="120">
        <v>4310</v>
      </c>
      <c r="B70" s="116" t="s">
        <v>261</v>
      </c>
      <c r="C70" s="118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0">
        <v>4320</v>
      </c>
      <c r="B73" s="116" t="s">
        <v>263</v>
      </c>
      <c r="C73" s="118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0">
        <v>4330</v>
      </c>
      <c r="B79" s="116" t="s">
        <v>269</v>
      </c>
      <c r="C79" s="118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0">
        <v>4340</v>
      </c>
      <c r="B81" s="116" t="s">
        <v>270</v>
      </c>
      <c r="C81" s="118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0">
        <v>4390</v>
      </c>
      <c r="B83" s="116" t="s">
        <v>271</v>
      </c>
      <c r="C83" s="118">
        <f>SUM(C84:C90)</f>
        <v>2792684.43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2792684.43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276</v>
      </c>
      <c r="E93" s="39" t="s">
        <v>597</v>
      </c>
    </row>
    <row r="94" spans="1:5" x14ac:dyDescent="0.2">
      <c r="A94" s="120">
        <v>5000</v>
      </c>
      <c r="B94" s="116" t="s">
        <v>277</v>
      </c>
      <c r="C94" s="118">
        <f>C95+C123+C156+C166+C181+C210</f>
        <v>324140799.71999997</v>
      </c>
      <c r="D94" s="121">
        <v>1</v>
      </c>
      <c r="E94" s="42"/>
    </row>
    <row r="95" spans="1:5" x14ac:dyDescent="0.2">
      <c r="A95" s="120">
        <v>5100</v>
      </c>
      <c r="B95" s="116" t="s">
        <v>278</v>
      </c>
      <c r="C95" s="118">
        <f>C96+C103+C113</f>
        <v>321119259.52999997</v>
      </c>
      <c r="D95" s="121">
        <f>C95/$C$94</f>
        <v>0.99067830957222891</v>
      </c>
      <c r="E95" s="42"/>
    </row>
    <row r="96" spans="1:5" x14ac:dyDescent="0.2">
      <c r="A96" s="120">
        <v>5110</v>
      </c>
      <c r="B96" s="116" t="s">
        <v>279</v>
      </c>
      <c r="C96" s="118">
        <f>SUM(C97:C102)</f>
        <v>264691201.75999999</v>
      </c>
      <c r="D96" s="121">
        <f t="shared" ref="D96:D159" si="0">C96/$C$94</f>
        <v>0.8165932890541584</v>
      </c>
      <c r="E96" s="42"/>
    </row>
    <row r="97" spans="1:5" x14ac:dyDescent="0.2">
      <c r="A97" s="44">
        <v>5111</v>
      </c>
      <c r="B97" s="42" t="s">
        <v>280</v>
      </c>
      <c r="C97" s="45">
        <v>107563853.08</v>
      </c>
      <c r="D97" s="46">
        <f t="shared" si="0"/>
        <v>0.33184299283803842</v>
      </c>
      <c r="E97" s="42"/>
    </row>
    <row r="98" spans="1:5" x14ac:dyDescent="0.2">
      <c r="A98" s="44">
        <v>5112</v>
      </c>
      <c r="B98" s="42" t="s">
        <v>281</v>
      </c>
      <c r="C98" s="45">
        <v>44044692.539999999</v>
      </c>
      <c r="D98" s="46">
        <f t="shared" si="0"/>
        <v>0.1358813595142814</v>
      </c>
      <c r="E98" s="42"/>
    </row>
    <row r="99" spans="1:5" x14ac:dyDescent="0.2">
      <c r="A99" s="44">
        <v>5113</v>
      </c>
      <c r="B99" s="42" t="s">
        <v>282</v>
      </c>
      <c r="C99" s="45">
        <v>35573269.75</v>
      </c>
      <c r="D99" s="46">
        <f t="shared" si="0"/>
        <v>0.1097463502919996</v>
      </c>
      <c r="E99" s="42"/>
    </row>
    <row r="100" spans="1:5" x14ac:dyDescent="0.2">
      <c r="A100" s="44">
        <v>5114</v>
      </c>
      <c r="B100" s="42" t="s">
        <v>283</v>
      </c>
      <c r="C100" s="45">
        <v>31028140.609999999</v>
      </c>
      <c r="D100" s="46">
        <f t="shared" si="0"/>
        <v>9.57242674689604E-2</v>
      </c>
      <c r="E100" s="42"/>
    </row>
    <row r="101" spans="1:5" x14ac:dyDescent="0.2">
      <c r="A101" s="44">
        <v>5115</v>
      </c>
      <c r="B101" s="42" t="s">
        <v>284</v>
      </c>
      <c r="C101" s="45">
        <v>25253707.079999998</v>
      </c>
      <c r="D101" s="46">
        <f t="shared" si="0"/>
        <v>7.7909683390103041E-2</v>
      </c>
      <c r="E101" s="42"/>
    </row>
    <row r="102" spans="1:5" x14ac:dyDescent="0.2">
      <c r="A102" s="44">
        <v>5116</v>
      </c>
      <c r="B102" s="42" t="s">
        <v>285</v>
      </c>
      <c r="C102" s="45">
        <v>21227538.699999999</v>
      </c>
      <c r="D102" s="46">
        <f t="shared" si="0"/>
        <v>6.5488635550775526E-2</v>
      </c>
      <c r="E102" s="42"/>
    </row>
    <row r="103" spans="1:5" x14ac:dyDescent="0.2">
      <c r="A103" s="120">
        <v>5120</v>
      </c>
      <c r="B103" s="116" t="s">
        <v>286</v>
      </c>
      <c r="C103" s="118">
        <f>SUM(C104:C112)</f>
        <v>16830662.25</v>
      </c>
      <c r="D103" s="121">
        <f t="shared" si="0"/>
        <v>5.1923924000121864E-2</v>
      </c>
      <c r="E103" s="42"/>
    </row>
    <row r="104" spans="1:5" x14ac:dyDescent="0.2">
      <c r="A104" s="44">
        <v>5121</v>
      </c>
      <c r="B104" s="42" t="s">
        <v>287</v>
      </c>
      <c r="C104" s="45">
        <v>1217292.02</v>
      </c>
      <c r="D104" s="46">
        <f t="shared" si="0"/>
        <v>3.7554421444369974E-3</v>
      </c>
      <c r="E104" s="42"/>
    </row>
    <row r="105" spans="1:5" x14ac:dyDescent="0.2">
      <c r="A105" s="44">
        <v>5122</v>
      </c>
      <c r="B105" s="42" t="s">
        <v>288</v>
      </c>
      <c r="C105" s="45">
        <v>13323160.289999999</v>
      </c>
      <c r="D105" s="46">
        <f t="shared" si="0"/>
        <v>4.1103003082329781E-2</v>
      </c>
      <c r="E105" s="42"/>
    </row>
    <row r="106" spans="1:5" x14ac:dyDescent="0.2">
      <c r="A106" s="44">
        <v>5123</v>
      </c>
      <c r="B106" s="42" t="s">
        <v>289</v>
      </c>
      <c r="C106" s="45">
        <v>1320.31</v>
      </c>
      <c r="D106" s="46">
        <f t="shared" si="0"/>
        <v>4.0732607593382661E-6</v>
      </c>
      <c r="E106" s="42"/>
    </row>
    <row r="107" spans="1:5" x14ac:dyDescent="0.2">
      <c r="A107" s="44">
        <v>5124</v>
      </c>
      <c r="B107" s="42" t="s">
        <v>290</v>
      </c>
      <c r="C107" s="45">
        <v>523661.82</v>
      </c>
      <c r="D107" s="46">
        <f t="shared" si="0"/>
        <v>1.6155381255687365E-3</v>
      </c>
      <c r="E107" s="42"/>
    </row>
    <row r="108" spans="1:5" x14ac:dyDescent="0.2">
      <c r="A108" s="44">
        <v>5125</v>
      </c>
      <c r="B108" s="42" t="s">
        <v>291</v>
      </c>
      <c r="C108" s="45">
        <v>50779.26</v>
      </c>
      <c r="D108" s="46">
        <f t="shared" si="0"/>
        <v>1.5665803269401525E-4</v>
      </c>
      <c r="E108" s="42"/>
    </row>
    <row r="109" spans="1:5" x14ac:dyDescent="0.2">
      <c r="A109" s="44">
        <v>5126</v>
      </c>
      <c r="B109" s="42" t="s">
        <v>292</v>
      </c>
      <c r="C109" s="45">
        <v>1153871.1399999999</v>
      </c>
      <c r="D109" s="46">
        <f t="shared" si="0"/>
        <v>3.5597837143511073E-3</v>
      </c>
      <c r="E109" s="42"/>
    </row>
    <row r="110" spans="1:5" x14ac:dyDescent="0.2">
      <c r="A110" s="44">
        <v>5127</v>
      </c>
      <c r="B110" s="42" t="s">
        <v>293</v>
      </c>
      <c r="C110" s="45">
        <v>116773.13</v>
      </c>
      <c r="D110" s="46">
        <f t="shared" si="0"/>
        <v>3.6025434040044092E-4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443804.28</v>
      </c>
      <c r="D112" s="46">
        <f t="shared" si="0"/>
        <v>1.3691712995814412E-3</v>
      </c>
      <c r="E112" s="42"/>
    </row>
    <row r="113" spans="1:5" x14ac:dyDescent="0.2">
      <c r="A113" s="120">
        <v>5130</v>
      </c>
      <c r="B113" s="116" t="s">
        <v>296</v>
      </c>
      <c r="C113" s="118">
        <f>SUM(C114:C122)</f>
        <v>39597395.520000003</v>
      </c>
      <c r="D113" s="121">
        <f t="shared" si="0"/>
        <v>0.12216109651794872</v>
      </c>
      <c r="E113" s="42"/>
    </row>
    <row r="114" spans="1:5" x14ac:dyDescent="0.2">
      <c r="A114" s="44">
        <v>5131</v>
      </c>
      <c r="B114" s="42" t="s">
        <v>297</v>
      </c>
      <c r="C114" s="45">
        <v>4663888.34</v>
      </c>
      <c r="D114" s="46">
        <f t="shared" si="0"/>
        <v>1.4388464346446885E-2</v>
      </c>
      <c r="E114" s="42"/>
    </row>
    <row r="115" spans="1:5" x14ac:dyDescent="0.2">
      <c r="A115" s="44">
        <v>5132</v>
      </c>
      <c r="B115" s="42" t="s">
        <v>298</v>
      </c>
      <c r="C115" s="45">
        <v>1793105.68</v>
      </c>
      <c r="D115" s="46">
        <f t="shared" si="0"/>
        <v>5.5318728205425681E-3</v>
      </c>
      <c r="E115" s="42"/>
    </row>
    <row r="116" spans="1:5" x14ac:dyDescent="0.2">
      <c r="A116" s="44">
        <v>5133</v>
      </c>
      <c r="B116" s="42" t="s">
        <v>299</v>
      </c>
      <c r="C116" s="45">
        <v>6058749.4199999999</v>
      </c>
      <c r="D116" s="46">
        <f t="shared" si="0"/>
        <v>1.8691721083040711E-2</v>
      </c>
      <c r="E116" s="42"/>
    </row>
    <row r="117" spans="1:5" x14ac:dyDescent="0.2">
      <c r="A117" s="44">
        <v>5134</v>
      </c>
      <c r="B117" s="42" t="s">
        <v>300</v>
      </c>
      <c r="C117" s="45">
        <v>3672611.49</v>
      </c>
      <c r="D117" s="46">
        <f t="shared" si="0"/>
        <v>1.1330296874606603E-2</v>
      </c>
      <c r="E117" s="42"/>
    </row>
    <row r="118" spans="1:5" x14ac:dyDescent="0.2">
      <c r="A118" s="44">
        <v>5135</v>
      </c>
      <c r="B118" s="42" t="s">
        <v>301</v>
      </c>
      <c r="C118" s="45">
        <v>13418979.59</v>
      </c>
      <c r="D118" s="46">
        <f t="shared" si="0"/>
        <v>4.1398613200163671E-2</v>
      </c>
      <c r="E118" s="42"/>
    </row>
    <row r="119" spans="1:5" x14ac:dyDescent="0.2">
      <c r="A119" s="44">
        <v>5136</v>
      </c>
      <c r="B119" s="42" t="s">
        <v>302</v>
      </c>
      <c r="C119" s="45">
        <v>896239.02</v>
      </c>
      <c r="D119" s="46">
        <f t="shared" si="0"/>
        <v>2.7649682507545834E-3</v>
      </c>
      <c r="E119" s="42"/>
    </row>
    <row r="120" spans="1:5" x14ac:dyDescent="0.2">
      <c r="A120" s="44">
        <v>5137</v>
      </c>
      <c r="B120" s="42" t="s">
        <v>303</v>
      </c>
      <c r="C120" s="45">
        <v>274686.7</v>
      </c>
      <c r="D120" s="46">
        <f t="shared" si="0"/>
        <v>8.4743019156268047E-4</v>
      </c>
      <c r="E120" s="42"/>
    </row>
    <row r="121" spans="1:5" x14ac:dyDescent="0.2">
      <c r="A121" s="44">
        <v>5138</v>
      </c>
      <c r="B121" s="42" t="s">
        <v>304</v>
      </c>
      <c r="C121" s="45">
        <v>2753490.08</v>
      </c>
      <c r="D121" s="46">
        <f t="shared" si="0"/>
        <v>8.4947346411760761E-3</v>
      </c>
      <c r="E121" s="42"/>
    </row>
    <row r="122" spans="1:5" x14ac:dyDescent="0.2">
      <c r="A122" s="44">
        <v>5139</v>
      </c>
      <c r="B122" s="42" t="s">
        <v>305</v>
      </c>
      <c r="C122" s="45">
        <v>6065645.2000000002</v>
      </c>
      <c r="D122" s="46">
        <f t="shared" si="0"/>
        <v>1.8712995109654938E-2</v>
      </c>
      <c r="E122" s="42"/>
    </row>
    <row r="123" spans="1:5" x14ac:dyDescent="0.2">
      <c r="A123" s="120">
        <v>5200</v>
      </c>
      <c r="B123" s="116" t="s">
        <v>306</v>
      </c>
      <c r="C123" s="118">
        <f>C124+C127+C130+C133+C138+C142+C145+C147+C153</f>
        <v>3021250</v>
      </c>
      <c r="D123" s="121">
        <f t="shared" si="0"/>
        <v>9.3207951686730666E-3</v>
      </c>
      <c r="E123" s="42"/>
    </row>
    <row r="124" spans="1:5" x14ac:dyDescent="0.2">
      <c r="A124" s="120">
        <v>5210</v>
      </c>
      <c r="B124" s="116" t="s">
        <v>307</v>
      </c>
      <c r="C124" s="118">
        <f>SUM(C125:C126)</f>
        <v>0</v>
      </c>
      <c r="D124" s="121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0">
        <v>5220</v>
      </c>
      <c r="B127" s="116" t="s">
        <v>310</v>
      </c>
      <c r="C127" s="118">
        <f>SUM(C128:C129)</f>
        <v>0</v>
      </c>
      <c r="D127" s="121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0">
        <v>5230</v>
      </c>
      <c r="B130" s="116" t="s">
        <v>257</v>
      </c>
      <c r="C130" s="118">
        <f>SUM(C131:C132)</f>
        <v>0</v>
      </c>
      <c r="D130" s="121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0">
        <v>5240</v>
      </c>
      <c r="B133" s="116" t="s">
        <v>258</v>
      </c>
      <c r="C133" s="118">
        <f>SUM(C134:C137)</f>
        <v>3021250</v>
      </c>
      <c r="D133" s="121">
        <f t="shared" si="0"/>
        <v>9.3207951686730666E-3</v>
      </c>
      <c r="E133" s="42"/>
    </row>
    <row r="134" spans="1:5" x14ac:dyDescent="0.2">
      <c r="A134" s="44">
        <v>5241</v>
      </c>
      <c r="B134" s="42" t="s">
        <v>315</v>
      </c>
      <c r="C134" s="45">
        <v>66000</v>
      </c>
      <c r="D134" s="46">
        <f t="shared" si="0"/>
        <v>2.0361521924118243E-4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2955250</v>
      </c>
      <c r="D136" s="46">
        <f t="shared" si="0"/>
        <v>9.1171799494318851E-3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0">
        <v>5250</v>
      </c>
      <c r="B138" s="116" t="s">
        <v>259</v>
      </c>
      <c r="C138" s="118">
        <f>SUM(C139:C141)</f>
        <v>0</v>
      </c>
      <c r="D138" s="121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0">
        <v>5260</v>
      </c>
      <c r="B142" s="116" t="s">
        <v>322</v>
      </c>
      <c r="C142" s="118">
        <f>SUM(C143:C144)</f>
        <v>0</v>
      </c>
      <c r="D142" s="121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0">
        <v>5270</v>
      </c>
      <c r="B145" s="116" t="s">
        <v>325</v>
      </c>
      <c r="C145" s="118">
        <f>SUM(C146)</f>
        <v>0</v>
      </c>
      <c r="D145" s="121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0">
        <v>5280</v>
      </c>
      <c r="B147" s="116" t="s">
        <v>327</v>
      </c>
      <c r="C147" s="118">
        <f>SUM(C148:C152)</f>
        <v>0</v>
      </c>
      <c r="D147" s="121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0">
        <v>5290</v>
      </c>
      <c r="B153" s="116" t="s">
        <v>333</v>
      </c>
      <c r="C153" s="118">
        <f>SUM(C154:C155)</f>
        <v>0</v>
      </c>
      <c r="D153" s="121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0">
        <v>5300</v>
      </c>
      <c r="B156" s="116" t="s">
        <v>336</v>
      </c>
      <c r="C156" s="118">
        <f>C157+C160+C163</f>
        <v>0</v>
      </c>
      <c r="D156" s="121">
        <f t="shared" si="0"/>
        <v>0</v>
      </c>
      <c r="E156" s="42"/>
    </row>
    <row r="157" spans="1:5" x14ac:dyDescent="0.2">
      <c r="A157" s="120">
        <v>5310</v>
      </c>
      <c r="B157" s="116" t="s">
        <v>252</v>
      </c>
      <c r="C157" s="118">
        <f>C158+C159</f>
        <v>0</v>
      </c>
      <c r="D157" s="121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0">
        <v>5320</v>
      </c>
      <c r="B160" s="116" t="s">
        <v>253</v>
      </c>
      <c r="C160" s="118">
        <f>SUM(C161:C162)</f>
        <v>0</v>
      </c>
      <c r="D160" s="121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0">
        <v>5330</v>
      </c>
      <c r="B163" s="116" t="s">
        <v>254</v>
      </c>
      <c r="C163" s="118">
        <f>SUM(C164:C165)</f>
        <v>0</v>
      </c>
      <c r="D163" s="121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0">
        <v>5400</v>
      </c>
      <c r="B166" s="116" t="s">
        <v>343</v>
      </c>
      <c r="C166" s="118">
        <f>C167+C170+C173+C176+C178</f>
        <v>0</v>
      </c>
      <c r="D166" s="121">
        <f t="shared" si="1"/>
        <v>0</v>
      </c>
      <c r="E166" s="42"/>
    </row>
    <row r="167" spans="1:5" x14ac:dyDescent="0.2">
      <c r="A167" s="120">
        <v>5410</v>
      </c>
      <c r="B167" s="116" t="s">
        <v>344</v>
      </c>
      <c r="C167" s="118">
        <f>SUM(C168:C169)</f>
        <v>0</v>
      </c>
      <c r="D167" s="121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0">
        <v>5420</v>
      </c>
      <c r="B170" s="116" t="s">
        <v>347</v>
      </c>
      <c r="C170" s="118">
        <f>SUM(C171:C172)</f>
        <v>0</v>
      </c>
      <c r="D170" s="121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0">
        <v>5430</v>
      </c>
      <c r="B173" s="116" t="s">
        <v>350</v>
      </c>
      <c r="C173" s="118">
        <f>SUM(C174:C175)</f>
        <v>0</v>
      </c>
      <c r="D173" s="121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0">
        <v>5440</v>
      </c>
      <c r="B176" s="116" t="s">
        <v>353</v>
      </c>
      <c r="C176" s="118">
        <f>SUM(C177)</f>
        <v>0</v>
      </c>
      <c r="D176" s="121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0">
        <v>5450</v>
      </c>
      <c r="B178" s="116" t="s">
        <v>354</v>
      </c>
      <c r="C178" s="118">
        <f>SUM(C179:C180)</f>
        <v>0</v>
      </c>
      <c r="D178" s="121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0">
        <v>5500</v>
      </c>
      <c r="B181" s="116" t="s">
        <v>357</v>
      </c>
      <c r="C181" s="118">
        <f>C182+C191+C194+C200</f>
        <v>290.19</v>
      </c>
      <c r="D181" s="121">
        <f t="shared" si="1"/>
        <v>8.9525909805452626E-7</v>
      </c>
      <c r="E181" s="42"/>
    </row>
    <row r="182" spans="1:5" x14ac:dyDescent="0.2">
      <c r="A182" s="120">
        <v>5510</v>
      </c>
      <c r="B182" s="116" t="s">
        <v>358</v>
      </c>
      <c r="C182" s="118">
        <f>SUM(C183:C190)</f>
        <v>0</v>
      </c>
      <c r="D182" s="121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0">
        <v>5520</v>
      </c>
      <c r="B191" s="116" t="s">
        <v>40</v>
      </c>
      <c r="C191" s="118">
        <f>SUM(C192:C193)</f>
        <v>0</v>
      </c>
      <c r="D191" s="121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0">
        <v>5530</v>
      </c>
      <c r="B194" s="116" t="s">
        <v>368</v>
      </c>
      <c r="C194" s="118">
        <f>SUM(C195:C199)</f>
        <v>0</v>
      </c>
      <c r="D194" s="121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0">
        <v>5590</v>
      </c>
      <c r="B200" s="116" t="s">
        <v>374</v>
      </c>
      <c r="C200" s="118">
        <f>SUM(C201:C209)</f>
        <v>290.19</v>
      </c>
      <c r="D200" s="121">
        <f t="shared" si="1"/>
        <v>8.9525909805452626E-7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290.19</v>
      </c>
      <c r="D209" s="46">
        <f t="shared" si="1"/>
        <v>8.9525909805452626E-7</v>
      </c>
      <c r="E209" s="42"/>
    </row>
    <row r="210" spans="1:5" x14ac:dyDescent="0.2">
      <c r="A210" s="120">
        <v>5600</v>
      </c>
      <c r="B210" s="116" t="s">
        <v>39</v>
      </c>
      <c r="C210" s="118">
        <f>C211</f>
        <v>0</v>
      </c>
      <c r="D210" s="121">
        <f t="shared" si="1"/>
        <v>0</v>
      </c>
      <c r="E210" s="42"/>
    </row>
    <row r="211" spans="1:5" x14ac:dyDescent="0.2">
      <c r="A211" s="120">
        <v>5610</v>
      </c>
      <c r="B211" s="116" t="s">
        <v>382</v>
      </c>
      <c r="C211" s="118">
        <f>C212</f>
        <v>0</v>
      </c>
      <c r="D211" s="121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64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3"/>
  <sheetViews>
    <sheetView topLeftCell="A10" zoomScale="80" zoomScaleNormal="80" workbookViewId="0">
      <selection activeCell="B19" sqref="B1:B1048576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1" style="14" customWidth="1"/>
    <col min="6" max="6" width="14.42578125" style="14" customWidth="1"/>
    <col min="7" max="7" width="12.5703125" style="14" customWidth="1"/>
    <col min="8" max="8" width="10.7109375" style="14" customWidth="1"/>
    <col min="9" max="9" width="5.5703125" style="14" customWidth="1"/>
    <col min="10" max="10" width="4.85546875" style="14" customWidth="1"/>
    <col min="11" max="16384" width="9.140625" style="14"/>
  </cols>
  <sheetData>
    <row r="1" spans="1:8" s="11" customFormat="1" ht="18.95" customHeight="1" x14ac:dyDescent="0.25">
      <c r="A1" s="158" t="s">
        <v>601</v>
      </c>
      <c r="B1" s="159"/>
      <c r="C1" s="159"/>
      <c r="D1" s="159"/>
      <c r="E1" s="159"/>
      <c r="F1" s="159"/>
      <c r="G1" s="10" t="s">
        <v>498</v>
      </c>
      <c r="H1" s="19">
        <v>2024</v>
      </c>
    </row>
    <row r="2" spans="1:8" s="11" customFormat="1" ht="18.95" customHeight="1" x14ac:dyDescent="0.25">
      <c r="A2" s="158" t="s">
        <v>502</v>
      </c>
      <c r="B2" s="159"/>
      <c r="C2" s="159"/>
      <c r="D2" s="159"/>
      <c r="E2" s="159"/>
      <c r="F2" s="159"/>
      <c r="G2" s="10" t="s">
        <v>499</v>
      </c>
      <c r="H2" s="19" t="s">
        <v>501</v>
      </c>
    </row>
    <row r="3" spans="1:8" s="11" customFormat="1" ht="18.95" customHeight="1" x14ac:dyDescent="0.25">
      <c r="A3" s="158" t="s">
        <v>602</v>
      </c>
      <c r="B3" s="159"/>
      <c r="C3" s="159"/>
      <c r="D3" s="159"/>
      <c r="E3" s="159"/>
      <c r="F3" s="159"/>
      <c r="G3" s="10" t="s">
        <v>500</v>
      </c>
      <c r="H3" s="19">
        <v>3</v>
      </c>
    </row>
    <row r="4" spans="1:8" s="11" customFormat="1" ht="18.95" customHeight="1" x14ac:dyDescent="0.25">
      <c r="A4" s="158" t="s">
        <v>516</v>
      </c>
      <c r="B4" s="159"/>
      <c r="C4" s="159"/>
      <c r="D4" s="159"/>
      <c r="E4" s="159"/>
      <c r="F4" s="159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720003.65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121</v>
      </c>
      <c r="C15" s="18">
        <v>12736356.720000001</v>
      </c>
      <c r="D15" s="18">
        <v>12219425.560000001</v>
      </c>
      <c r="E15" s="18">
        <v>13360874.02</v>
      </c>
      <c r="F15" s="18">
        <v>6570813.1799999997</v>
      </c>
      <c r="G15" s="18">
        <v>3726308.57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1140686.1399999999</v>
      </c>
      <c r="D20" s="18">
        <v>1140686.1399999999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86941.99</v>
      </c>
      <c r="D21" s="18">
        <v>86941.99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135</v>
      </c>
      <c r="G31" s="15" t="s">
        <v>94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ht="14.25" customHeight="1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561</v>
      </c>
      <c r="G55" s="15" t="s">
        <v>562</v>
      </c>
      <c r="H55" s="15" t="s">
        <v>99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1034628836.4599999</v>
      </c>
      <c r="D56" s="18">
        <f>SUM(D57:D63)</f>
        <v>0</v>
      </c>
      <c r="E56" s="18">
        <f>SUM(E57:E63)</f>
        <v>-392470.6</v>
      </c>
    </row>
    <row r="57" spans="1:10" x14ac:dyDescent="0.2">
      <c r="A57" s="16">
        <v>1231</v>
      </c>
      <c r="B57" s="14" t="s">
        <v>150</v>
      </c>
      <c r="C57" s="18">
        <v>155662854.03</v>
      </c>
      <c r="D57" s="139"/>
      <c r="E57" s="139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815148244.02999997</v>
      </c>
      <c r="D59" s="18">
        <v>0</v>
      </c>
      <c r="E59" s="18">
        <v>-196235.3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63817738.399999999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-196235.3</v>
      </c>
    </row>
    <row r="64" spans="1:10" x14ac:dyDescent="0.2">
      <c r="A64" s="16">
        <v>1240</v>
      </c>
      <c r="B64" s="14" t="s">
        <v>157</v>
      </c>
      <c r="C64" s="18">
        <f>SUM(C65:C72)</f>
        <v>366318156.30000001</v>
      </c>
      <c r="D64" s="18">
        <f t="shared" ref="D64:E64" si="0">SUM(D65:D72)</f>
        <v>0</v>
      </c>
      <c r="E64" s="18">
        <f t="shared" si="0"/>
        <v>293022268.41999996</v>
      </c>
    </row>
    <row r="65" spans="1:9" x14ac:dyDescent="0.2">
      <c r="A65" s="16">
        <v>1241</v>
      </c>
      <c r="B65" s="14" t="s">
        <v>158</v>
      </c>
      <c r="C65" s="18">
        <v>161765187.78</v>
      </c>
      <c r="D65" s="18">
        <v>0</v>
      </c>
      <c r="E65" s="18">
        <v>203226230.25999999</v>
      </c>
    </row>
    <row r="66" spans="1:9" x14ac:dyDescent="0.2">
      <c r="A66" s="16">
        <v>1242</v>
      </c>
      <c r="B66" s="14" t="s">
        <v>159</v>
      </c>
      <c r="C66" s="18">
        <v>12033525.09</v>
      </c>
      <c r="D66" s="18">
        <v>0</v>
      </c>
      <c r="E66" s="18">
        <v>8078054.5099999998</v>
      </c>
    </row>
    <row r="67" spans="1:9" x14ac:dyDescent="0.2">
      <c r="A67" s="16">
        <v>1243</v>
      </c>
      <c r="B67" s="14" t="s">
        <v>160</v>
      </c>
      <c r="C67" s="18">
        <v>10536977.24</v>
      </c>
      <c r="D67" s="18">
        <v>0</v>
      </c>
      <c r="E67" s="18">
        <v>7250886.0099999998</v>
      </c>
    </row>
    <row r="68" spans="1:9" x14ac:dyDescent="0.2">
      <c r="A68" s="16">
        <v>1244</v>
      </c>
      <c r="B68" s="14" t="s">
        <v>161</v>
      </c>
      <c r="C68" s="18">
        <v>19830385.84</v>
      </c>
      <c r="D68" s="18">
        <v>0</v>
      </c>
      <c r="E68" s="18">
        <v>13610970.689999999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0</v>
      </c>
      <c r="E69" s="18">
        <v>0</v>
      </c>
    </row>
    <row r="70" spans="1:9" x14ac:dyDescent="0.2">
      <c r="A70" s="16">
        <v>1246</v>
      </c>
      <c r="B70" s="14" t="s">
        <v>163</v>
      </c>
      <c r="C70" s="18">
        <v>160575350.18000001</v>
      </c>
      <c r="D70" s="18">
        <v>0</v>
      </c>
      <c r="E70" s="18">
        <v>60856126.950000003</v>
      </c>
    </row>
    <row r="71" spans="1:9" x14ac:dyDescent="0.2">
      <c r="A71" s="16">
        <v>1247</v>
      </c>
      <c r="B71" s="14" t="s">
        <v>164</v>
      </c>
      <c r="C71" s="18">
        <v>1576730.17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166</v>
      </c>
      <c r="F75" s="15" t="s">
        <v>564</v>
      </c>
      <c r="G75" s="15" t="s">
        <v>148</v>
      </c>
      <c r="H75" s="15" t="s">
        <v>99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39"/>
      <c r="E82" s="139"/>
    </row>
    <row r="83" spans="1:8" x14ac:dyDescent="0.2">
      <c r="A83" s="16">
        <v>1271</v>
      </c>
      <c r="B83" s="14" t="s">
        <v>174</v>
      </c>
      <c r="C83" s="18">
        <v>0</v>
      </c>
      <c r="D83" s="139"/>
      <c r="E83" s="139"/>
    </row>
    <row r="84" spans="1:8" x14ac:dyDescent="0.2">
      <c r="A84" s="16">
        <v>1272</v>
      </c>
      <c r="B84" s="14" t="s">
        <v>175</v>
      </c>
      <c r="C84" s="18">
        <v>0</v>
      </c>
      <c r="D84" s="139"/>
      <c r="E84" s="139"/>
    </row>
    <row r="85" spans="1:8" x14ac:dyDescent="0.2">
      <c r="A85" s="16">
        <v>1273</v>
      </c>
      <c r="B85" s="14" t="s">
        <v>176</v>
      </c>
      <c r="C85" s="18">
        <v>0</v>
      </c>
      <c r="D85" s="139"/>
      <c r="E85" s="139"/>
    </row>
    <row r="86" spans="1:8" x14ac:dyDescent="0.2">
      <c r="A86" s="16">
        <v>1274</v>
      </c>
      <c r="B86" s="14" t="s">
        <v>177</v>
      </c>
      <c r="C86" s="18">
        <v>0</v>
      </c>
      <c r="D86" s="139"/>
      <c r="E86" s="139"/>
    </row>
    <row r="87" spans="1:8" x14ac:dyDescent="0.2">
      <c r="A87" s="16">
        <v>1275</v>
      </c>
      <c r="B87" s="14" t="s">
        <v>178</v>
      </c>
      <c r="C87" s="18">
        <v>0</v>
      </c>
      <c r="D87" s="139"/>
      <c r="E87" s="139"/>
    </row>
    <row r="88" spans="1:8" x14ac:dyDescent="0.2">
      <c r="A88" s="16">
        <v>1279</v>
      </c>
      <c r="B88" s="14" t="s">
        <v>179</v>
      </c>
      <c r="C88" s="18">
        <v>0</v>
      </c>
      <c r="D88" s="139"/>
      <c r="E88" s="139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14346580.42</v>
      </c>
      <c r="D110" s="18">
        <f>SUM(D111:D119)</f>
        <v>14346580.42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657367.32999999996</v>
      </c>
      <c r="D111" s="18">
        <f>C111</f>
        <v>657367.32999999996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3900914.35</v>
      </c>
      <c r="D112" s="18">
        <f t="shared" ref="D112:D119" si="1">C112</f>
        <v>3900914.35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1134464.1499999999</v>
      </c>
      <c r="D117" s="18">
        <f t="shared" si="1"/>
        <v>1134464.1499999999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8653834.5899999999</v>
      </c>
      <c r="D119" s="18">
        <f t="shared" si="1"/>
        <v>8653834.5899999999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2" t="s">
        <v>570</v>
      </c>
      <c r="B153" s="122"/>
      <c r="C153" s="122"/>
      <c r="D153" s="122"/>
      <c r="E153" s="122"/>
    </row>
    <row r="154" spans="1:5" x14ac:dyDescent="0.2">
      <c r="A154" s="123" t="s">
        <v>85</v>
      </c>
      <c r="B154" s="123" t="s">
        <v>82</v>
      </c>
      <c r="C154" s="123" t="s">
        <v>83</v>
      </c>
      <c r="D154" s="124" t="s">
        <v>86</v>
      </c>
      <c r="E154" s="124" t="s">
        <v>127</v>
      </c>
    </row>
    <row r="155" spans="1:5" x14ac:dyDescent="0.2">
      <c r="A155" s="125">
        <v>2170</v>
      </c>
      <c r="B155" s="126" t="s">
        <v>571</v>
      </c>
      <c r="C155" s="127">
        <f>SUM(C156:C158)</f>
        <v>0</v>
      </c>
      <c r="D155" s="126"/>
      <c r="E155" s="126"/>
    </row>
    <row r="156" spans="1:5" x14ac:dyDescent="0.2">
      <c r="A156" s="125">
        <v>2171</v>
      </c>
      <c r="B156" s="126" t="s">
        <v>572</v>
      </c>
      <c r="C156" s="127">
        <v>0</v>
      </c>
      <c r="D156" s="126"/>
      <c r="E156" s="126"/>
    </row>
    <row r="157" spans="1:5" x14ac:dyDescent="0.2">
      <c r="A157" s="125">
        <v>2172</v>
      </c>
      <c r="B157" s="126" t="s">
        <v>573</v>
      </c>
      <c r="C157" s="127">
        <v>0</v>
      </c>
      <c r="D157" s="126"/>
      <c r="E157" s="126"/>
    </row>
    <row r="158" spans="1:5" x14ac:dyDescent="0.2">
      <c r="A158" s="125">
        <v>2179</v>
      </c>
      <c r="B158" s="126" t="s">
        <v>574</v>
      </c>
      <c r="C158" s="127">
        <v>0</v>
      </c>
      <c r="D158" s="126"/>
      <c r="E158" s="126"/>
    </row>
    <row r="159" spans="1:5" x14ac:dyDescent="0.2">
      <c r="A159" s="125">
        <v>2260</v>
      </c>
      <c r="B159" s="126" t="s">
        <v>575</v>
      </c>
      <c r="C159" s="127">
        <f>SUM(C160:C163)</f>
        <v>0</v>
      </c>
      <c r="D159" s="126"/>
      <c r="E159" s="126"/>
    </row>
    <row r="160" spans="1:5" x14ac:dyDescent="0.2">
      <c r="A160" s="125">
        <v>2261</v>
      </c>
      <c r="B160" s="126" t="s">
        <v>576</v>
      </c>
      <c r="C160" s="127">
        <v>0</v>
      </c>
      <c r="D160" s="126"/>
      <c r="E160" s="126"/>
    </row>
    <row r="161" spans="1:5" x14ac:dyDescent="0.2">
      <c r="A161" s="125">
        <v>2262</v>
      </c>
      <c r="B161" s="126" t="s">
        <v>577</v>
      </c>
      <c r="C161" s="127">
        <v>0</v>
      </c>
      <c r="D161" s="126"/>
      <c r="E161" s="126"/>
    </row>
    <row r="162" spans="1:5" x14ac:dyDescent="0.2">
      <c r="A162" s="125">
        <v>2263</v>
      </c>
      <c r="B162" s="126" t="s">
        <v>578</v>
      </c>
      <c r="C162" s="127">
        <v>0</v>
      </c>
      <c r="D162" s="126"/>
      <c r="E162" s="126"/>
    </row>
    <row r="163" spans="1:5" x14ac:dyDescent="0.2">
      <c r="A163" s="125">
        <v>2269</v>
      </c>
      <c r="B163" s="126" t="s">
        <v>579</v>
      </c>
      <c r="C163" s="127">
        <v>0</v>
      </c>
      <c r="D163" s="126"/>
      <c r="E163" s="126"/>
    </row>
    <row r="164" spans="1:5" x14ac:dyDescent="0.2">
      <c r="A164" s="126"/>
      <c r="B164" s="126"/>
      <c r="C164" s="126"/>
      <c r="D164" s="126"/>
      <c r="E164" s="126"/>
    </row>
    <row r="165" spans="1:5" x14ac:dyDescent="0.2">
      <c r="A165" s="122" t="s">
        <v>580</v>
      </c>
      <c r="B165" s="122"/>
      <c r="C165" s="122"/>
      <c r="D165" s="122"/>
      <c r="E165" s="122"/>
    </row>
    <row r="166" spans="1:5" x14ac:dyDescent="0.2">
      <c r="A166" s="123" t="s">
        <v>85</v>
      </c>
      <c r="B166" s="123" t="s">
        <v>82</v>
      </c>
      <c r="C166" s="123" t="s">
        <v>83</v>
      </c>
      <c r="D166" s="124" t="s">
        <v>86</v>
      </c>
      <c r="E166" s="124" t="s">
        <v>127</v>
      </c>
    </row>
    <row r="167" spans="1:5" x14ac:dyDescent="0.2">
      <c r="A167" s="125">
        <v>2190</v>
      </c>
      <c r="B167" s="126" t="s">
        <v>581</v>
      </c>
      <c r="C167" s="127">
        <f>SUM(C168:C170)</f>
        <v>5656.33</v>
      </c>
      <c r="D167" s="126"/>
      <c r="E167" s="126"/>
    </row>
    <row r="168" spans="1:5" x14ac:dyDescent="0.2">
      <c r="A168" s="125">
        <v>2191</v>
      </c>
      <c r="B168" s="126" t="s">
        <v>582</v>
      </c>
      <c r="C168" s="127">
        <v>5656.12</v>
      </c>
      <c r="D168" s="126"/>
      <c r="E168" s="126"/>
    </row>
    <row r="169" spans="1:5" x14ac:dyDescent="0.2">
      <c r="A169" s="125">
        <v>2192</v>
      </c>
      <c r="B169" s="126" t="s">
        <v>583</v>
      </c>
      <c r="C169" s="127">
        <v>0</v>
      </c>
      <c r="D169" s="126"/>
      <c r="E169" s="126"/>
    </row>
    <row r="170" spans="1:5" x14ac:dyDescent="0.2">
      <c r="A170" s="125">
        <v>2199</v>
      </c>
      <c r="B170" s="126" t="s">
        <v>218</v>
      </c>
      <c r="C170" s="127">
        <v>0.21</v>
      </c>
      <c r="D170" s="126"/>
      <c r="E170" s="126"/>
    </row>
    <row r="171" spans="1:5" x14ac:dyDescent="0.2">
      <c r="A171" s="126"/>
      <c r="B171" s="126"/>
      <c r="C171" s="126"/>
      <c r="D171" s="126"/>
      <c r="E171" s="126"/>
    </row>
    <row r="172" spans="1:5" x14ac:dyDescent="0.2">
      <c r="A172" s="126"/>
      <c r="B172" s="126"/>
      <c r="C172" s="126"/>
      <c r="D172" s="126"/>
      <c r="E172" s="126"/>
    </row>
    <row r="173" spans="1:5" x14ac:dyDescent="0.2">
      <c r="A173" s="126"/>
      <c r="B173" s="126" t="s">
        <v>518</v>
      </c>
      <c r="C173" s="126"/>
      <c r="D173" s="126"/>
      <c r="E173" s="126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4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0"/>
  <sheetViews>
    <sheetView topLeftCell="A16" workbookViewId="0">
      <selection activeCell="B5" sqref="B1:B1048576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60" t="s">
        <v>601</v>
      </c>
      <c r="B1" s="160"/>
      <c r="C1" s="160"/>
      <c r="D1" s="21" t="s">
        <v>498</v>
      </c>
      <c r="E1" s="22">
        <v>2024</v>
      </c>
    </row>
    <row r="2" spans="1:5" ht="18.95" customHeight="1" x14ac:dyDescent="0.2">
      <c r="A2" s="160" t="s">
        <v>504</v>
      </c>
      <c r="B2" s="160"/>
      <c r="C2" s="160"/>
      <c r="D2" s="21" t="s">
        <v>499</v>
      </c>
      <c r="E2" s="22" t="s">
        <v>501</v>
      </c>
    </row>
    <row r="3" spans="1:5" ht="18.95" customHeight="1" x14ac:dyDescent="0.2">
      <c r="A3" s="160" t="s">
        <v>602</v>
      </c>
      <c r="B3" s="160"/>
      <c r="C3" s="160"/>
      <c r="D3" s="21" t="s">
        <v>500</v>
      </c>
      <c r="E3" s="22">
        <v>3</v>
      </c>
    </row>
    <row r="4" spans="1:5" ht="18.95" customHeight="1" x14ac:dyDescent="0.2">
      <c r="A4" s="160" t="s">
        <v>516</v>
      </c>
      <c r="B4" s="160"/>
      <c r="C4" s="160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253</v>
      </c>
      <c r="C9" s="28">
        <v>196735103.37</v>
      </c>
    </row>
    <row r="10" spans="1:5" x14ac:dyDescent="0.2">
      <c r="A10" s="27">
        <v>3120</v>
      </c>
      <c r="B10" s="23" t="s">
        <v>384</v>
      </c>
      <c r="C10" s="28">
        <v>119153863.09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71712153.450000003</v>
      </c>
    </row>
    <row r="16" spans="1:5" x14ac:dyDescent="0.2">
      <c r="A16" s="27">
        <v>3220</v>
      </c>
      <c r="B16" s="23" t="s">
        <v>388</v>
      </c>
      <c r="C16" s="28">
        <v>-202703486.94</v>
      </c>
    </row>
    <row r="17" spans="1:3" x14ac:dyDescent="0.2">
      <c r="A17" s="27">
        <v>3230</v>
      </c>
      <c r="B17" s="23" t="s">
        <v>389</v>
      </c>
      <c r="C17" s="28">
        <f>SUM(C18:C21)</f>
        <v>351943661.03999996</v>
      </c>
    </row>
    <row r="18" spans="1:3" x14ac:dyDescent="0.2">
      <c r="A18" s="27">
        <v>3231</v>
      </c>
      <c r="B18" s="23" t="s">
        <v>390</v>
      </c>
      <c r="C18" s="28">
        <v>347525674.52999997</v>
      </c>
    </row>
    <row r="19" spans="1:3" x14ac:dyDescent="0.2">
      <c r="A19" s="27">
        <v>3232</v>
      </c>
      <c r="B19" s="23" t="s">
        <v>391</v>
      </c>
      <c r="C19" s="28">
        <v>4417986.51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25000000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25000000</v>
      </c>
    </row>
    <row r="26" spans="1:3" x14ac:dyDescent="0.2">
      <c r="A26" s="27">
        <v>3250</v>
      </c>
      <c r="B26" s="23" t="s">
        <v>398</v>
      </c>
      <c r="C26" s="28">
        <f>SUM(C27:C28)</f>
        <v>1765502.77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1765502.77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7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7"/>
  <sheetViews>
    <sheetView topLeftCell="A34" zoomScale="130" zoomScaleNormal="130" workbookViewId="0">
      <selection activeCell="B38" sqref="B38"/>
    </sheetView>
  </sheetViews>
  <sheetFormatPr baseColWidth="10" defaultColWidth="9.140625" defaultRowHeight="11.25" x14ac:dyDescent="0.2"/>
  <cols>
    <col min="1" max="1" width="10" style="23" customWidth="1"/>
    <col min="2" max="2" width="53.140625" style="23" customWidth="1"/>
    <col min="3" max="3" width="11.7109375" style="23" customWidth="1"/>
    <col min="4" max="4" width="11.5703125" style="23" customWidth="1"/>
    <col min="5" max="5" width="8" style="23" customWidth="1"/>
    <col min="6" max="16384" width="9.140625" style="23"/>
  </cols>
  <sheetData>
    <row r="1" spans="1:5" s="29" customFormat="1" ht="18.95" customHeight="1" x14ac:dyDescent="0.25">
      <c r="A1" s="160" t="s">
        <v>601</v>
      </c>
      <c r="B1" s="160"/>
      <c r="C1" s="160"/>
      <c r="D1" s="21" t="s">
        <v>498</v>
      </c>
      <c r="E1" s="22">
        <v>2024</v>
      </c>
    </row>
    <row r="2" spans="1:5" s="29" customFormat="1" ht="18.95" customHeight="1" x14ac:dyDescent="0.25">
      <c r="A2" s="160" t="s">
        <v>505</v>
      </c>
      <c r="B2" s="160"/>
      <c r="C2" s="160"/>
      <c r="D2" s="21" t="s">
        <v>499</v>
      </c>
      <c r="E2" s="22" t="s">
        <v>501</v>
      </c>
    </row>
    <row r="3" spans="1:5" s="29" customFormat="1" ht="18.95" customHeight="1" x14ac:dyDescent="0.25">
      <c r="A3" s="160" t="s">
        <v>602</v>
      </c>
      <c r="B3" s="160"/>
      <c r="C3" s="160"/>
      <c r="D3" s="21" t="s">
        <v>500</v>
      </c>
      <c r="E3" s="22">
        <v>3</v>
      </c>
    </row>
    <row r="4" spans="1:5" s="29" customFormat="1" ht="18.95" customHeight="1" x14ac:dyDescent="0.25">
      <c r="A4" s="160" t="s">
        <v>516</v>
      </c>
      <c r="B4" s="160"/>
      <c r="C4" s="160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45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46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184190365.53999999</v>
      </c>
      <c r="D10" s="28">
        <v>173144057.41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184190365.53999999</v>
      </c>
      <c r="D16" s="84">
        <f>SUM(D9:D15)</f>
        <v>173144057.41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149</v>
      </c>
      <c r="C21" s="84">
        <f>SUM(C22:C28)</f>
        <v>955425.13</v>
      </c>
      <c r="D21" s="84">
        <f>SUM(D22:D28)</f>
        <v>0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955425.13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7899952.6600000001</v>
      </c>
      <c r="D29" s="84">
        <f>SUM(D30:D37)</f>
        <v>13911790.609999999</v>
      </c>
    </row>
    <row r="30" spans="1:4" x14ac:dyDescent="0.2">
      <c r="A30" s="27">
        <v>1241</v>
      </c>
      <c r="B30" s="23" t="s">
        <v>158</v>
      </c>
      <c r="C30" s="28">
        <v>2561967.6800000002</v>
      </c>
      <c r="D30" s="28">
        <v>9013692.6099999994</v>
      </c>
    </row>
    <row r="31" spans="1:4" x14ac:dyDescent="0.2">
      <c r="A31" s="27">
        <v>1242</v>
      </c>
      <c r="B31" s="23" t="s">
        <v>159</v>
      </c>
      <c r="C31" s="28">
        <v>81582.38</v>
      </c>
      <c r="D31" s="28">
        <v>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4600000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656402.6</v>
      </c>
      <c r="D35" s="28">
        <v>4898098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28">
        <v>1250</v>
      </c>
      <c r="B38" s="129" t="s">
        <v>167</v>
      </c>
      <c r="C38" s="130">
        <f>SUM(C39:C43)</f>
        <v>0</v>
      </c>
      <c r="D38" s="130">
        <f>SUM(D39:D43)</f>
        <v>0</v>
      </c>
    </row>
    <row r="39" spans="1:5" x14ac:dyDescent="0.2">
      <c r="A39" s="131">
        <v>1251</v>
      </c>
      <c r="B39" s="132" t="s">
        <v>168</v>
      </c>
      <c r="C39" s="133">
        <v>0</v>
      </c>
      <c r="D39" s="133">
        <v>0</v>
      </c>
    </row>
    <row r="40" spans="1:5" x14ac:dyDescent="0.2">
      <c r="A40" s="131">
        <v>1252</v>
      </c>
      <c r="B40" s="132" t="s">
        <v>169</v>
      </c>
      <c r="C40" s="133">
        <v>0</v>
      </c>
      <c r="D40" s="133">
        <v>0</v>
      </c>
    </row>
    <row r="41" spans="1:5" x14ac:dyDescent="0.2">
      <c r="A41" s="131">
        <v>1253</v>
      </c>
      <c r="B41" s="132" t="s">
        <v>170</v>
      </c>
      <c r="C41" s="133">
        <v>0</v>
      </c>
      <c r="D41" s="133">
        <v>0</v>
      </c>
    </row>
    <row r="42" spans="1:5" x14ac:dyDescent="0.2">
      <c r="A42" s="131">
        <v>1254</v>
      </c>
      <c r="B42" s="132" t="s">
        <v>171</v>
      </c>
      <c r="C42" s="133">
        <v>0</v>
      </c>
      <c r="D42" s="133">
        <v>0</v>
      </c>
    </row>
    <row r="43" spans="1:5" x14ac:dyDescent="0.2">
      <c r="A43" s="131">
        <v>1259</v>
      </c>
      <c r="B43" s="132" t="s">
        <v>172</v>
      </c>
      <c r="C43" s="133">
        <v>0</v>
      </c>
      <c r="D43" s="133">
        <v>0</v>
      </c>
    </row>
    <row r="44" spans="1:5" x14ac:dyDescent="0.2">
      <c r="B44" s="85" t="s">
        <v>520</v>
      </c>
      <c r="C44" s="84">
        <f>C21+C29+C38</f>
        <v>8855377.790000001</v>
      </c>
      <c r="D44" s="84">
        <f>D21+D29+D38</f>
        <v>13911790.609999999</v>
      </c>
    </row>
    <row r="46" spans="1:5" x14ac:dyDescent="0.2">
      <c r="A46" s="25" t="s">
        <v>592</v>
      </c>
      <c r="B46" s="25"/>
      <c r="C46" s="25"/>
      <c r="D46" s="25"/>
      <c r="E46" s="145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46"/>
    </row>
    <row r="48" spans="1:5" x14ac:dyDescent="0.2">
      <c r="A48" s="34">
        <v>3210</v>
      </c>
      <c r="B48" s="35" t="s">
        <v>521</v>
      </c>
      <c r="C48" s="84">
        <v>71712153.450000003</v>
      </c>
      <c r="D48" s="84">
        <v>19552858.530000001</v>
      </c>
    </row>
    <row r="49" spans="1:4" x14ac:dyDescent="0.2">
      <c r="A49" s="27"/>
      <c r="B49" s="85" t="s">
        <v>510</v>
      </c>
      <c r="C49" s="84">
        <f>C54+C66+C94+C97+C50</f>
        <v>3839671.85</v>
      </c>
      <c r="D49" s="84">
        <f>D54+D66+D94+D97+D50</f>
        <v>55085570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6">
        <v>5120</v>
      </c>
      <c r="B51" s="142" t="s">
        <v>145</v>
      </c>
      <c r="C51" s="143">
        <f>C52</f>
        <v>0</v>
      </c>
      <c r="D51" s="143">
        <f>D52</f>
        <v>0</v>
      </c>
    </row>
    <row r="52" spans="1:4" x14ac:dyDescent="0.2">
      <c r="A52" s="125">
        <v>5120</v>
      </c>
      <c r="B52" s="144" t="s">
        <v>145</v>
      </c>
      <c r="C52" s="127">
        <v>0</v>
      </c>
      <c r="D52" s="127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290.19</v>
      </c>
      <c r="D66" s="84">
        <f>D67+D76+D79+D85</f>
        <v>13942566.67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13942276.800000001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13942276.800000001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290.19</v>
      </c>
      <c r="D85" s="28">
        <f>SUM(D86:D93)</f>
        <v>289.87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290.19</v>
      </c>
      <c r="D93" s="28">
        <v>289.87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3839381.66</v>
      </c>
      <c r="D97" s="84">
        <f>SUM(D98:D102)</f>
        <v>41143003.329999998</v>
      </c>
    </row>
    <row r="98" spans="1:4" x14ac:dyDescent="0.2">
      <c r="A98" s="27">
        <v>2111</v>
      </c>
      <c r="B98" s="23" t="s">
        <v>523</v>
      </c>
      <c r="C98" s="28">
        <v>524963.31999999995</v>
      </c>
      <c r="D98" s="28">
        <v>24692635.449999999</v>
      </c>
    </row>
    <row r="99" spans="1:4" x14ac:dyDescent="0.2">
      <c r="A99" s="27">
        <v>2112</v>
      </c>
      <c r="B99" s="23" t="s">
        <v>524</v>
      </c>
      <c r="C99" s="28">
        <v>2200734.62</v>
      </c>
      <c r="D99" s="28">
        <v>7294486.3799999999</v>
      </c>
    </row>
    <row r="100" spans="1:4" x14ac:dyDescent="0.2">
      <c r="A100" s="27">
        <v>2112</v>
      </c>
      <c r="B100" s="23" t="s">
        <v>525</v>
      </c>
      <c r="C100" s="28">
        <v>1113683.72</v>
      </c>
      <c r="D100" s="28">
        <v>9155881.5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4320883.8099999996</v>
      </c>
      <c r="D103" s="84">
        <f>+D104</f>
        <v>1448060</v>
      </c>
    </row>
    <row r="104" spans="1:4" x14ac:dyDescent="0.2">
      <c r="A104" s="100">
        <v>3100</v>
      </c>
      <c r="B104" s="106" t="s">
        <v>541</v>
      </c>
      <c r="C104" s="107">
        <f>SUM(C105:C108)</f>
        <v>4320883.8099999996</v>
      </c>
      <c r="D104" s="107">
        <f>SUM(D105:D108)</f>
        <v>1448060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4320883.8099999996</v>
      </c>
      <c r="D108" s="109">
        <v>1448060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1375407.67</v>
      </c>
      <c r="D112" s="102">
        <f>+D113+D135</f>
        <v>301.66000000000003</v>
      </c>
    </row>
    <row r="113" spans="1:4" x14ac:dyDescent="0.2">
      <c r="A113" s="100">
        <v>4300</v>
      </c>
      <c r="B113" s="106" t="s">
        <v>596</v>
      </c>
      <c r="C113" s="107">
        <f>C127+C114+C117+C123+C125</f>
        <v>11.95</v>
      </c>
      <c r="D113" s="111">
        <f>D127+D114+D117+D123+D125</f>
        <v>301.66000000000003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41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41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41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41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41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41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41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41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41">
        <v>0</v>
      </c>
    </row>
    <row r="127" spans="1:4" x14ac:dyDescent="0.2">
      <c r="A127" s="136">
        <v>4390</v>
      </c>
      <c r="B127" s="137" t="s">
        <v>271</v>
      </c>
      <c r="C127" s="138">
        <f>SUM(C128:C134)</f>
        <v>11.95</v>
      </c>
      <c r="D127" s="138">
        <f>SUM(D128:D134)</f>
        <v>301.66000000000003</v>
      </c>
    </row>
    <row r="128" spans="1:4" x14ac:dyDescent="0.2">
      <c r="A128" s="81">
        <v>4392</v>
      </c>
      <c r="B128" s="134" t="s">
        <v>272</v>
      </c>
      <c r="C128" s="135">
        <v>0</v>
      </c>
      <c r="D128" s="135">
        <v>0</v>
      </c>
    </row>
    <row r="129" spans="1:4" x14ac:dyDescent="0.2">
      <c r="A129" s="81">
        <v>4393</v>
      </c>
      <c r="B129" s="134" t="s">
        <v>431</v>
      </c>
      <c r="C129" s="135">
        <v>0</v>
      </c>
      <c r="D129" s="135">
        <v>0</v>
      </c>
    </row>
    <row r="130" spans="1:4" x14ac:dyDescent="0.2">
      <c r="A130" s="81">
        <v>4394</v>
      </c>
      <c r="B130" s="134" t="s">
        <v>273</v>
      </c>
      <c r="C130" s="135">
        <v>0</v>
      </c>
      <c r="D130" s="135">
        <v>0</v>
      </c>
    </row>
    <row r="131" spans="1:4" x14ac:dyDescent="0.2">
      <c r="A131" s="81">
        <v>4395</v>
      </c>
      <c r="B131" s="134" t="s">
        <v>274</v>
      </c>
      <c r="C131" s="135">
        <v>0</v>
      </c>
      <c r="D131" s="135">
        <v>0</v>
      </c>
    </row>
    <row r="132" spans="1:4" x14ac:dyDescent="0.2">
      <c r="A132" s="81">
        <v>4396</v>
      </c>
      <c r="B132" s="134" t="s">
        <v>275</v>
      </c>
      <c r="C132" s="135">
        <v>0</v>
      </c>
      <c r="D132" s="135">
        <v>0</v>
      </c>
    </row>
    <row r="133" spans="1:4" x14ac:dyDescent="0.2">
      <c r="A133" s="81">
        <v>4397</v>
      </c>
      <c r="B133" s="134" t="s">
        <v>432</v>
      </c>
      <c r="C133" s="135">
        <v>0</v>
      </c>
      <c r="D133" s="135">
        <v>0</v>
      </c>
    </row>
    <row r="134" spans="1:4" x14ac:dyDescent="0.2">
      <c r="A134" s="103">
        <v>4399</v>
      </c>
      <c r="B134" s="108" t="s">
        <v>271</v>
      </c>
      <c r="C134" s="109">
        <v>11.95</v>
      </c>
      <c r="D134" s="109">
        <v>301.66000000000003</v>
      </c>
    </row>
    <row r="135" spans="1:4" x14ac:dyDescent="0.2">
      <c r="A135" s="34">
        <v>1120</v>
      </c>
      <c r="B135" s="88" t="s">
        <v>529</v>
      </c>
      <c r="C135" s="84">
        <f>SUM(C136:C144)</f>
        <v>1375395.72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1375395.72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78497301.439999998</v>
      </c>
      <c r="D145" s="84">
        <f>D48+D49+D103-D109-D112</f>
        <v>76086186.870000005</v>
      </c>
    </row>
    <row r="147" spans="1:4" x14ac:dyDescent="0.2">
      <c r="A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scale="9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3"/>
  <sheetViews>
    <sheetView showGridLines="0" topLeftCell="A10" workbookViewId="0">
      <selection activeCell="F4" sqref="F4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62" t="s">
        <v>115</v>
      </c>
      <c r="B1" s="163"/>
      <c r="C1" s="164"/>
    </row>
    <row r="2" spans="1:3" s="30" customFormat="1" ht="18" customHeight="1" x14ac:dyDescent="0.25">
      <c r="A2" s="165" t="s">
        <v>506</v>
      </c>
      <c r="B2" s="166"/>
      <c r="C2" s="167"/>
    </row>
    <row r="3" spans="1:3" s="30" customFormat="1" ht="18" customHeight="1" x14ac:dyDescent="0.25">
      <c r="A3" s="165" t="s">
        <v>603</v>
      </c>
      <c r="B3" s="166"/>
      <c r="C3" s="167"/>
    </row>
    <row r="4" spans="1:3" s="32" customFormat="1" ht="18" customHeight="1" x14ac:dyDescent="0.2">
      <c r="A4" s="168" t="s">
        <v>507</v>
      </c>
      <c r="B4" s="169"/>
      <c r="C4" s="170"/>
    </row>
    <row r="5" spans="1:3" s="32" customFormat="1" ht="18" customHeight="1" x14ac:dyDescent="0.2">
      <c r="A5" s="171" t="s">
        <v>406</v>
      </c>
      <c r="B5" s="172"/>
      <c r="C5" s="140">
        <v>2024</v>
      </c>
    </row>
    <row r="6" spans="1:3" x14ac:dyDescent="0.2">
      <c r="A6" s="47" t="s">
        <v>435</v>
      </c>
      <c r="B6" s="47"/>
      <c r="C6" s="92">
        <v>0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0</v>
      </c>
    </row>
    <row r="23" spans="1:3" ht="23.25" customHeight="1" x14ac:dyDescent="0.2">
      <c r="A23" s="161" t="s">
        <v>518</v>
      </c>
      <c r="B23" s="161"/>
      <c r="C23" s="161"/>
    </row>
  </sheetData>
  <mergeCells count="6">
    <mergeCell ref="A23:C23"/>
    <mergeCell ref="A1:C1"/>
    <mergeCell ref="A2:C2"/>
    <mergeCell ref="A3:C3"/>
    <mergeCell ref="A4:C4"/>
    <mergeCell ref="A5:B5"/>
  </mergeCells>
  <pageMargins left="0.7" right="0.7" top="0.75" bottom="0.75" header="0.3" footer="0.3"/>
  <pageSetup scale="94" fitToHeight="0"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42"/>
  <sheetViews>
    <sheetView showGridLines="0" topLeftCell="A25" zoomScaleNormal="100" workbookViewId="0">
      <selection activeCell="C30" sqref="C30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4" width="1.42578125" style="31" hidden="1" customWidth="1"/>
    <col min="5" max="16384" width="11.42578125" style="31"/>
  </cols>
  <sheetData>
    <row r="1" spans="1:3" s="33" customFormat="1" ht="18.95" customHeight="1" x14ac:dyDescent="0.25">
      <c r="A1" s="173" t="s">
        <v>601</v>
      </c>
      <c r="B1" s="174"/>
      <c r="C1" s="175"/>
    </row>
    <row r="2" spans="1:3" s="33" customFormat="1" ht="18.95" customHeight="1" x14ac:dyDescent="0.25">
      <c r="A2" s="176" t="s">
        <v>508</v>
      </c>
      <c r="B2" s="177"/>
      <c r="C2" s="178"/>
    </row>
    <row r="3" spans="1:3" s="33" customFormat="1" ht="18.95" customHeight="1" x14ac:dyDescent="0.25">
      <c r="A3" s="176" t="s">
        <v>602</v>
      </c>
      <c r="B3" s="177"/>
      <c r="C3" s="178"/>
    </row>
    <row r="4" spans="1:3" x14ac:dyDescent="0.2">
      <c r="A4" s="168" t="s">
        <v>507</v>
      </c>
      <c r="B4" s="169"/>
      <c r="C4" s="170"/>
    </row>
    <row r="5" spans="1:3" ht="22.15" customHeight="1" x14ac:dyDescent="0.2">
      <c r="A5" s="179" t="s">
        <v>406</v>
      </c>
      <c r="B5" s="180"/>
      <c r="C5" s="140">
        <v>2024</v>
      </c>
    </row>
    <row r="6" spans="1:3" x14ac:dyDescent="0.2">
      <c r="A6" s="72" t="s">
        <v>448</v>
      </c>
      <c r="B6" s="47"/>
      <c r="C6" s="96">
        <v>333004828.16000003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7243557.0600000005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2561973.6800000002</v>
      </c>
    </row>
    <row r="12" spans="1:3" x14ac:dyDescent="0.2">
      <c r="A12" s="78">
        <v>2.4</v>
      </c>
      <c r="B12" s="65" t="s">
        <v>159</v>
      </c>
      <c r="C12" s="97">
        <v>81583.38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4600000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0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0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325761271.10000002</v>
      </c>
    </row>
    <row r="42" spans="1:3" ht="27" customHeight="1" x14ac:dyDescent="0.2">
      <c r="A42" s="161" t="s">
        <v>518</v>
      </c>
      <c r="B42" s="161"/>
      <c r="C42" s="161"/>
    </row>
  </sheetData>
  <mergeCells count="6">
    <mergeCell ref="A42:C42"/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83672-86F0-41EB-9475-21B9AC7D3988}">
  <dimension ref="A1:J59"/>
  <sheetViews>
    <sheetView tabSelected="1" workbookViewId="0">
      <selection activeCell="E52" sqref="E52"/>
    </sheetView>
  </sheetViews>
  <sheetFormatPr baseColWidth="10" defaultColWidth="14.42578125" defaultRowHeight="15" customHeight="1" x14ac:dyDescent="0.25"/>
  <cols>
    <col min="1" max="1" width="12.85546875" style="186" customWidth="1"/>
    <col min="2" max="2" width="72.140625" style="186" customWidth="1"/>
    <col min="3" max="7" width="15.85546875" style="186" customWidth="1"/>
    <col min="8" max="8" width="11.85546875" style="186" customWidth="1"/>
    <col min="9" max="9" width="13.42578125" style="186" customWidth="1"/>
    <col min="10" max="10" width="13.140625" style="186" customWidth="1"/>
    <col min="11" max="26" width="9.140625" style="186" customWidth="1"/>
    <col min="27" max="16384" width="14.42578125" style="186"/>
  </cols>
  <sheetData>
    <row r="1" spans="1:10" ht="11.25" customHeight="1" x14ac:dyDescent="0.25">
      <c r="A1" s="181" t="s">
        <v>601</v>
      </c>
      <c r="B1" s="182"/>
      <c r="C1" s="182"/>
      <c r="D1" s="182"/>
      <c r="E1" s="182"/>
      <c r="F1" s="182"/>
      <c r="G1" s="183" t="s">
        <v>498</v>
      </c>
      <c r="H1" s="184">
        <v>2024</v>
      </c>
      <c r="I1" s="185"/>
      <c r="J1" s="185"/>
    </row>
    <row r="2" spans="1:10" ht="11.25" customHeight="1" x14ac:dyDescent="0.25">
      <c r="A2" s="181" t="s">
        <v>509</v>
      </c>
      <c r="B2" s="182"/>
      <c r="C2" s="182"/>
      <c r="D2" s="182"/>
      <c r="E2" s="182"/>
      <c r="F2" s="182"/>
      <c r="G2" s="183" t="s">
        <v>499</v>
      </c>
      <c r="H2" s="184" t="s">
        <v>501</v>
      </c>
      <c r="I2" s="185"/>
      <c r="J2" s="185"/>
    </row>
    <row r="3" spans="1:10" ht="11.25" customHeight="1" x14ac:dyDescent="0.25">
      <c r="A3" s="181">
        <f>'[1]Notas a los Edos Financieros'!A3</f>
        <v>0</v>
      </c>
      <c r="B3" s="182"/>
      <c r="C3" s="182"/>
      <c r="D3" s="182"/>
      <c r="E3" s="182"/>
      <c r="F3" s="182"/>
      <c r="G3" s="183" t="s">
        <v>500</v>
      </c>
      <c r="H3" s="184">
        <v>3</v>
      </c>
      <c r="I3" s="185"/>
      <c r="J3" s="185"/>
    </row>
    <row r="4" spans="1:10" ht="11.25" customHeight="1" x14ac:dyDescent="0.25">
      <c r="A4" s="181" t="s">
        <v>516</v>
      </c>
      <c r="B4" s="182"/>
      <c r="C4" s="182"/>
      <c r="D4" s="182"/>
      <c r="E4" s="182"/>
      <c r="F4" s="182"/>
      <c r="G4" s="183"/>
      <c r="H4" s="184"/>
      <c r="I4" s="185"/>
      <c r="J4" s="185"/>
    </row>
    <row r="5" spans="1:10" ht="9.75" customHeight="1" x14ac:dyDescent="0.25">
      <c r="A5" s="187" t="s">
        <v>116</v>
      </c>
      <c r="B5" s="188"/>
      <c r="C5" s="188"/>
      <c r="D5" s="188"/>
      <c r="E5" s="188"/>
      <c r="F5" s="188"/>
      <c r="G5" s="188"/>
      <c r="H5" s="188"/>
      <c r="I5" s="185"/>
      <c r="J5" s="185"/>
    </row>
    <row r="6" spans="1:10" ht="9.75" customHeigh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5"/>
    </row>
    <row r="7" spans="1:10" ht="9.75" customHeight="1" x14ac:dyDescent="0.25">
      <c r="A7" s="185"/>
      <c r="B7" s="185"/>
      <c r="C7" s="185"/>
      <c r="D7" s="185"/>
      <c r="E7" s="185"/>
      <c r="F7" s="185"/>
      <c r="G7" s="185"/>
      <c r="H7" s="185"/>
      <c r="I7" s="185"/>
      <c r="J7" s="185"/>
    </row>
    <row r="8" spans="1:10" ht="24.75" customHeight="1" x14ac:dyDescent="0.25">
      <c r="A8" s="189" t="s">
        <v>85</v>
      </c>
      <c r="B8" s="189" t="s">
        <v>406</v>
      </c>
      <c r="C8" s="190" t="s">
        <v>109</v>
      </c>
      <c r="D8" s="190" t="s">
        <v>407</v>
      </c>
      <c r="E8" s="190" t="s">
        <v>408</v>
      </c>
      <c r="F8" s="190" t="s">
        <v>108</v>
      </c>
      <c r="G8" s="190" t="s">
        <v>78</v>
      </c>
      <c r="H8" s="190" t="s">
        <v>110</v>
      </c>
      <c r="I8" s="190" t="s">
        <v>111</v>
      </c>
      <c r="J8" s="190" t="s">
        <v>112</v>
      </c>
    </row>
    <row r="9" spans="1:10" ht="9.75" customHeight="1" x14ac:dyDescent="0.25">
      <c r="A9" s="191">
        <v>7000</v>
      </c>
      <c r="B9" s="192" t="s">
        <v>79</v>
      </c>
      <c r="C9" s="193"/>
      <c r="D9" s="193"/>
      <c r="E9" s="193"/>
      <c r="F9" s="193"/>
      <c r="G9" s="193"/>
      <c r="H9" s="193"/>
      <c r="I9" s="193"/>
      <c r="J9" s="193"/>
    </row>
    <row r="10" spans="1:10" ht="9.75" customHeight="1" x14ac:dyDescent="0.25">
      <c r="A10" s="185">
        <v>7110</v>
      </c>
      <c r="B10" s="194" t="s">
        <v>78</v>
      </c>
      <c r="C10" s="195">
        <v>241774142.31</v>
      </c>
      <c r="D10" s="195">
        <v>0</v>
      </c>
      <c r="E10" s="195">
        <v>0</v>
      </c>
      <c r="F10" s="195">
        <v>241774142.31</v>
      </c>
      <c r="G10" s="185"/>
      <c r="H10" s="185"/>
      <c r="I10" s="185"/>
      <c r="J10" s="185"/>
    </row>
    <row r="11" spans="1:10" ht="9.75" customHeight="1" x14ac:dyDescent="0.25">
      <c r="A11" s="185">
        <v>7120</v>
      </c>
      <c r="B11" s="194" t="s">
        <v>77</v>
      </c>
      <c r="C11" s="195">
        <v>-241774142.31</v>
      </c>
      <c r="D11" s="195">
        <v>0</v>
      </c>
      <c r="E11" s="195">
        <v>0</v>
      </c>
      <c r="F11" s="195">
        <v>-241774142.31</v>
      </c>
      <c r="G11" s="185"/>
      <c r="H11" s="185"/>
      <c r="I11" s="185"/>
      <c r="J11" s="185"/>
    </row>
    <row r="12" spans="1:10" ht="9.75" customHeight="1" x14ac:dyDescent="0.25">
      <c r="A12" s="185">
        <v>7130</v>
      </c>
      <c r="B12" s="194" t="s">
        <v>76</v>
      </c>
      <c r="C12" s="195">
        <v>0</v>
      </c>
      <c r="D12" s="195">
        <v>0</v>
      </c>
      <c r="E12" s="195">
        <v>0</v>
      </c>
      <c r="F12" s="195">
        <v>0</v>
      </c>
      <c r="G12" s="185"/>
      <c r="H12" s="185"/>
      <c r="I12" s="185"/>
      <c r="J12" s="185"/>
    </row>
    <row r="13" spans="1:10" ht="9.75" customHeight="1" x14ac:dyDescent="0.25">
      <c r="A13" s="185">
        <v>7140</v>
      </c>
      <c r="B13" s="194" t="s">
        <v>75</v>
      </c>
      <c r="C13" s="195">
        <v>0</v>
      </c>
      <c r="D13" s="195">
        <v>0</v>
      </c>
      <c r="E13" s="195">
        <v>0</v>
      </c>
      <c r="F13" s="195">
        <v>0</v>
      </c>
      <c r="G13" s="185"/>
      <c r="H13" s="185"/>
      <c r="I13" s="185"/>
      <c r="J13" s="185"/>
    </row>
    <row r="14" spans="1:10" ht="9.75" customHeight="1" x14ac:dyDescent="0.25">
      <c r="A14" s="185">
        <v>7150</v>
      </c>
      <c r="B14" s="194" t="s">
        <v>74</v>
      </c>
      <c r="C14" s="195">
        <v>0</v>
      </c>
      <c r="D14" s="195">
        <v>0</v>
      </c>
      <c r="E14" s="195">
        <v>0</v>
      </c>
      <c r="F14" s="195">
        <v>0</v>
      </c>
      <c r="G14" s="185"/>
      <c r="H14" s="185"/>
      <c r="I14" s="185"/>
      <c r="J14" s="185"/>
    </row>
    <row r="15" spans="1:10" ht="9.75" customHeight="1" x14ac:dyDescent="0.25">
      <c r="A15" s="185">
        <v>7160</v>
      </c>
      <c r="B15" s="194" t="s">
        <v>73</v>
      </c>
      <c r="C15" s="195">
        <v>0</v>
      </c>
      <c r="D15" s="195">
        <v>0</v>
      </c>
      <c r="E15" s="195">
        <v>0</v>
      </c>
      <c r="F15" s="195">
        <v>0</v>
      </c>
      <c r="G15" s="185"/>
      <c r="H15" s="185"/>
      <c r="I15" s="185"/>
      <c r="J15" s="185"/>
    </row>
    <row r="16" spans="1:10" ht="9.75" customHeight="1" x14ac:dyDescent="0.25">
      <c r="A16" s="185">
        <v>7210</v>
      </c>
      <c r="B16" s="194" t="s">
        <v>72</v>
      </c>
      <c r="C16" s="195">
        <v>0</v>
      </c>
      <c r="D16" s="195">
        <v>0</v>
      </c>
      <c r="E16" s="195">
        <v>0</v>
      </c>
      <c r="F16" s="195">
        <v>0</v>
      </c>
      <c r="G16" s="185"/>
      <c r="H16" s="185"/>
      <c r="I16" s="185"/>
      <c r="J16" s="185"/>
    </row>
    <row r="17" spans="1:10" ht="9.75" customHeight="1" x14ac:dyDescent="0.25">
      <c r="A17" s="185">
        <v>7220</v>
      </c>
      <c r="B17" s="194" t="s">
        <v>71</v>
      </c>
      <c r="C17" s="195">
        <v>0</v>
      </c>
      <c r="D17" s="195">
        <v>0</v>
      </c>
      <c r="E17" s="195">
        <v>0</v>
      </c>
      <c r="F17" s="195">
        <v>0</v>
      </c>
      <c r="G17" s="185"/>
      <c r="H17" s="185"/>
      <c r="I17" s="185"/>
      <c r="J17" s="185"/>
    </row>
    <row r="18" spans="1:10" ht="9.75" customHeight="1" x14ac:dyDescent="0.25">
      <c r="A18" s="185">
        <v>7230</v>
      </c>
      <c r="B18" s="194" t="s">
        <v>70</v>
      </c>
      <c r="C18" s="195">
        <v>0</v>
      </c>
      <c r="D18" s="195">
        <v>0</v>
      </c>
      <c r="E18" s="195">
        <v>0</v>
      </c>
      <c r="F18" s="195">
        <v>0</v>
      </c>
      <c r="G18" s="185"/>
      <c r="H18" s="185"/>
      <c r="I18" s="185"/>
      <c r="J18" s="185"/>
    </row>
    <row r="19" spans="1:10" ht="9.75" customHeight="1" x14ac:dyDescent="0.25">
      <c r="A19" s="185">
        <v>7240</v>
      </c>
      <c r="B19" s="194" t="s">
        <v>69</v>
      </c>
      <c r="C19" s="195">
        <v>0</v>
      </c>
      <c r="D19" s="195">
        <v>0</v>
      </c>
      <c r="E19" s="195">
        <v>0</v>
      </c>
      <c r="F19" s="195">
        <v>0</v>
      </c>
      <c r="G19" s="185"/>
      <c r="H19" s="185"/>
      <c r="I19" s="185"/>
      <c r="J19" s="185"/>
    </row>
    <row r="20" spans="1:10" ht="9.75" customHeight="1" x14ac:dyDescent="0.25">
      <c r="A20" s="185">
        <v>7250</v>
      </c>
      <c r="B20" s="194" t="s">
        <v>68</v>
      </c>
      <c r="C20" s="195">
        <v>0</v>
      </c>
      <c r="D20" s="195">
        <v>0</v>
      </c>
      <c r="E20" s="195">
        <v>0</v>
      </c>
      <c r="F20" s="195">
        <v>0</v>
      </c>
      <c r="G20" s="185"/>
      <c r="H20" s="185"/>
      <c r="I20" s="185"/>
      <c r="J20" s="185"/>
    </row>
    <row r="21" spans="1:10" ht="9.75" customHeight="1" x14ac:dyDescent="0.25">
      <c r="A21" s="185">
        <v>7260</v>
      </c>
      <c r="B21" s="194" t="s">
        <v>67</v>
      </c>
      <c r="C21" s="195">
        <v>955425.13</v>
      </c>
      <c r="D21" s="195">
        <v>0</v>
      </c>
      <c r="E21" s="195">
        <v>0</v>
      </c>
      <c r="F21" s="195">
        <v>955425.13</v>
      </c>
      <c r="G21" s="185"/>
      <c r="H21" s="185"/>
      <c r="I21" s="185"/>
      <c r="J21" s="185"/>
    </row>
    <row r="22" spans="1:10" ht="9.75" customHeight="1" x14ac:dyDescent="0.25">
      <c r="A22" s="185">
        <v>7310</v>
      </c>
      <c r="B22" s="194" t="s">
        <v>66</v>
      </c>
      <c r="C22" s="195">
        <v>0</v>
      </c>
      <c r="D22" s="195">
        <v>0</v>
      </c>
      <c r="E22" s="195">
        <v>0</v>
      </c>
      <c r="F22" s="195">
        <v>0</v>
      </c>
      <c r="G22" s="185"/>
      <c r="H22" s="185"/>
      <c r="I22" s="185"/>
      <c r="J22" s="185"/>
    </row>
    <row r="23" spans="1:10" ht="9.75" customHeight="1" x14ac:dyDescent="0.25">
      <c r="A23" s="185">
        <v>7320</v>
      </c>
      <c r="B23" s="194" t="s">
        <v>65</v>
      </c>
      <c r="C23" s="195">
        <v>0</v>
      </c>
      <c r="D23" s="195">
        <v>0</v>
      </c>
      <c r="E23" s="195">
        <v>0</v>
      </c>
      <c r="F23" s="195">
        <v>0</v>
      </c>
      <c r="G23" s="185"/>
      <c r="H23" s="185"/>
      <c r="I23" s="185"/>
      <c r="J23" s="185"/>
    </row>
    <row r="24" spans="1:10" ht="9.75" customHeight="1" x14ac:dyDescent="0.25">
      <c r="A24" s="185">
        <v>7330</v>
      </c>
      <c r="B24" s="194" t="s">
        <v>64</v>
      </c>
      <c r="C24" s="195">
        <v>0</v>
      </c>
      <c r="D24" s="195">
        <v>0</v>
      </c>
      <c r="E24" s="195">
        <v>0</v>
      </c>
      <c r="F24" s="195">
        <v>0</v>
      </c>
      <c r="G24" s="185"/>
      <c r="H24" s="185"/>
      <c r="I24" s="185"/>
      <c r="J24" s="185"/>
    </row>
    <row r="25" spans="1:10" ht="9.75" customHeight="1" x14ac:dyDescent="0.25">
      <c r="A25" s="185">
        <v>7340</v>
      </c>
      <c r="B25" s="194" t="s">
        <v>63</v>
      </c>
      <c r="C25" s="195">
        <v>0</v>
      </c>
      <c r="D25" s="195">
        <v>0</v>
      </c>
      <c r="E25" s="195">
        <v>0</v>
      </c>
      <c r="F25" s="195">
        <v>0</v>
      </c>
      <c r="G25" s="185"/>
      <c r="H25" s="185"/>
      <c r="I25" s="185"/>
      <c r="J25" s="185"/>
    </row>
    <row r="26" spans="1:10" ht="9.75" customHeight="1" x14ac:dyDescent="0.25">
      <c r="A26" s="185">
        <v>7350</v>
      </c>
      <c r="B26" s="194" t="s">
        <v>62</v>
      </c>
      <c r="C26" s="195">
        <v>0</v>
      </c>
      <c r="D26" s="195">
        <v>0</v>
      </c>
      <c r="E26" s="195">
        <v>0</v>
      </c>
      <c r="F26" s="195">
        <v>0</v>
      </c>
      <c r="G26" s="185"/>
      <c r="H26" s="185"/>
      <c r="I26" s="185"/>
      <c r="J26" s="185"/>
    </row>
    <row r="27" spans="1:10" ht="9.75" customHeight="1" x14ac:dyDescent="0.25">
      <c r="A27" s="185">
        <v>7360</v>
      </c>
      <c r="B27" s="194" t="s">
        <v>61</v>
      </c>
      <c r="C27" s="195">
        <v>0</v>
      </c>
      <c r="D27" s="195">
        <v>0</v>
      </c>
      <c r="E27" s="195">
        <v>0</v>
      </c>
      <c r="F27" s="195">
        <v>0</v>
      </c>
      <c r="G27" s="185"/>
      <c r="H27" s="185"/>
      <c r="I27" s="185"/>
      <c r="J27" s="185"/>
    </row>
    <row r="28" spans="1:10" ht="9.75" customHeight="1" x14ac:dyDescent="0.25">
      <c r="A28" s="185">
        <v>7410</v>
      </c>
      <c r="B28" s="194" t="s">
        <v>60</v>
      </c>
      <c r="C28" s="195">
        <v>0</v>
      </c>
      <c r="D28" s="195">
        <v>0</v>
      </c>
      <c r="E28" s="195">
        <v>0</v>
      </c>
      <c r="F28" s="195">
        <v>0</v>
      </c>
      <c r="G28" s="185"/>
      <c r="H28" s="185"/>
      <c r="I28" s="185"/>
      <c r="J28" s="185"/>
    </row>
    <row r="29" spans="1:10" ht="9.75" customHeight="1" x14ac:dyDescent="0.25">
      <c r="A29" s="185">
        <v>7420</v>
      </c>
      <c r="B29" s="194" t="s">
        <v>59</v>
      </c>
      <c r="C29" s="195">
        <v>0</v>
      </c>
      <c r="D29" s="195">
        <v>0</v>
      </c>
      <c r="E29" s="195">
        <v>0</v>
      </c>
      <c r="F29" s="195">
        <v>0</v>
      </c>
      <c r="G29" s="185"/>
      <c r="H29" s="185"/>
      <c r="I29" s="185"/>
      <c r="J29" s="185"/>
    </row>
    <row r="30" spans="1:10" ht="9.75" customHeight="1" x14ac:dyDescent="0.25">
      <c r="A30" s="185">
        <v>7510</v>
      </c>
      <c r="B30" s="194" t="s">
        <v>58</v>
      </c>
      <c r="C30" s="195">
        <v>0</v>
      </c>
      <c r="D30" s="195">
        <v>0</v>
      </c>
      <c r="E30" s="195">
        <v>0</v>
      </c>
      <c r="F30" s="195">
        <v>0</v>
      </c>
      <c r="G30" s="185"/>
      <c r="H30" s="185"/>
      <c r="I30" s="185"/>
      <c r="J30" s="185"/>
    </row>
    <row r="31" spans="1:10" ht="9.75" customHeight="1" x14ac:dyDescent="0.25">
      <c r="A31" s="185">
        <v>7520</v>
      </c>
      <c r="B31" s="194" t="s">
        <v>57</v>
      </c>
      <c r="C31" s="195">
        <v>0</v>
      </c>
      <c r="D31" s="195">
        <v>0</v>
      </c>
      <c r="E31" s="195">
        <v>0</v>
      </c>
      <c r="F31" s="195">
        <v>0</v>
      </c>
      <c r="G31" s="185"/>
      <c r="H31" s="185"/>
      <c r="I31" s="185"/>
      <c r="J31" s="185"/>
    </row>
    <row r="32" spans="1:10" ht="9.75" customHeight="1" x14ac:dyDescent="0.25">
      <c r="A32" s="185">
        <v>7610</v>
      </c>
      <c r="B32" s="194" t="s">
        <v>56</v>
      </c>
      <c r="C32" s="195">
        <v>0</v>
      </c>
      <c r="D32" s="195">
        <v>0</v>
      </c>
      <c r="E32" s="195">
        <v>0</v>
      </c>
      <c r="F32" s="195">
        <v>0</v>
      </c>
      <c r="G32" s="185"/>
      <c r="H32" s="185"/>
      <c r="I32" s="185"/>
      <c r="J32" s="185"/>
    </row>
    <row r="33" spans="1:10" ht="9.75" customHeight="1" x14ac:dyDescent="0.25">
      <c r="A33" s="185">
        <v>7620</v>
      </c>
      <c r="B33" s="194" t="s">
        <v>55</v>
      </c>
      <c r="C33" s="195">
        <v>0</v>
      </c>
      <c r="D33" s="195">
        <v>0</v>
      </c>
      <c r="E33" s="195">
        <v>0</v>
      </c>
      <c r="F33" s="195">
        <v>0</v>
      </c>
      <c r="G33" s="185"/>
      <c r="H33" s="185"/>
      <c r="I33" s="185"/>
      <c r="J33" s="185"/>
    </row>
    <row r="34" spans="1:10" ht="9.75" customHeight="1" x14ac:dyDescent="0.25">
      <c r="A34" s="185">
        <v>7630</v>
      </c>
      <c r="B34" s="194" t="s">
        <v>54</v>
      </c>
      <c r="C34" s="195">
        <v>0</v>
      </c>
      <c r="D34" s="195">
        <v>0</v>
      </c>
      <c r="E34" s="195">
        <v>0</v>
      </c>
      <c r="F34" s="195">
        <v>0</v>
      </c>
      <c r="G34" s="185"/>
      <c r="H34" s="185"/>
      <c r="I34" s="185"/>
      <c r="J34" s="185"/>
    </row>
    <row r="35" spans="1:10" ht="9.75" customHeight="1" x14ac:dyDescent="0.25">
      <c r="A35" s="185">
        <v>7640</v>
      </c>
      <c r="B35" s="194" t="s">
        <v>53</v>
      </c>
      <c r="C35" s="195">
        <v>290.19</v>
      </c>
      <c r="D35" s="195">
        <v>0</v>
      </c>
      <c r="E35" s="195">
        <v>0</v>
      </c>
      <c r="F35" s="195">
        <v>290.19</v>
      </c>
      <c r="G35" s="185"/>
      <c r="H35" s="185"/>
      <c r="I35" s="185"/>
      <c r="J35" s="185"/>
    </row>
    <row r="36" spans="1:10" ht="9.75" customHeight="1" x14ac:dyDescent="0.25">
      <c r="A36" s="185"/>
      <c r="B36" s="185"/>
      <c r="C36" s="195"/>
      <c r="D36" s="195"/>
      <c r="E36" s="195"/>
      <c r="F36" s="195"/>
      <c r="G36" s="185"/>
      <c r="H36" s="185"/>
      <c r="I36" s="185"/>
      <c r="J36" s="185"/>
    </row>
    <row r="37" spans="1:10" ht="9.75" customHeight="1" x14ac:dyDescent="0.25">
      <c r="A37" s="191">
        <v>8000</v>
      </c>
      <c r="B37" s="192" t="s">
        <v>604</v>
      </c>
      <c r="C37" s="193"/>
      <c r="D37" s="193"/>
      <c r="E37" s="193"/>
      <c r="F37" s="193"/>
      <c r="G37" s="193"/>
      <c r="H37" s="193"/>
      <c r="I37" s="193"/>
      <c r="J37" s="193"/>
    </row>
    <row r="38" spans="1:10" ht="9.75" customHeight="1" thickBot="1" x14ac:dyDescent="0.3">
      <c r="A38" s="185"/>
      <c r="B38" s="185"/>
      <c r="C38" s="185"/>
      <c r="D38" s="185"/>
      <c r="E38" s="185"/>
      <c r="F38" s="185"/>
      <c r="G38" s="185"/>
      <c r="H38" s="185"/>
      <c r="I38" s="185"/>
      <c r="J38" s="185"/>
    </row>
    <row r="39" spans="1:10" ht="9.75" customHeight="1" x14ac:dyDescent="0.25">
      <c r="A39" s="185"/>
      <c r="B39" s="196" t="s">
        <v>553</v>
      </c>
      <c r="C39" s="197"/>
      <c r="D39" s="185"/>
      <c r="E39" s="185"/>
      <c r="F39" s="185"/>
      <c r="G39" s="185"/>
      <c r="H39" s="185"/>
      <c r="I39" s="185"/>
      <c r="J39" s="185"/>
    </row>
    <row r="40" spans="1:10" ht="9.75" customHeight="1" x14ac:dyDescent="0.25">
      <c r="A40" s="185"/>
      <c r="B40" s="198" t="s">
        <v>406</v>
      </c>
      <c r="C40" s="199">
        <v>2024</v>
      </c>
      <c r="D40" s="185"/>
      <c r="E40" s="185"/>
      <c r="F40" s="185"/>
      <c r="G40" s="185"/>
      <c r="H40" s="185"/>
      <c r="I40" s="185"/>
      <c r="J40" s="185"/>
    </row>
    <row r="41" spans="1:10" ht="9.75" customHeight="1" x14ac:dyDescent="0.25">
      <c r="A41" s="185">
        <v>8110</v>
      </c>
      <c r="B41" s="200" t="s">
        <v>52</v>
      </c>
      <c r="C41" s="201">
        <v>449440399.43000001</v>
      </c>
      <c r="D41" s="185"/>
      <c r="E41" s="185"/>
      <c r="F41" s="185"/>
      <c r="G41" s="185"/>
      <c r="H41" s="185"/>
      <c r="I41" s="185"/>
      <c r="J41" s="185"/>
    </row>
    <row r="42" spans="1:10" ht="9.75" customHeight="1" x14ac:dyDescent="0.25">
      <c r="A42" s="185">
        <v>8120</v>
      </c>
      <c r="B42" s="200" t="s">
        <v>51</v>
      </c>
      <c r="C42" s="201">
        <v>-245405256.68000001</v>
      </c>
      <c r="D42" s="185"/>
      <c r="E42" s="185"/>
      <c r="F42" s="185"/>
      <c r="G42" s="185"/>
      <c r="H42" s="185"/>
      <c r="I42" s="185"/>
      <c r="J42" s="185"/>
    </row>
    <row r="43" spans="1:10" ht="9.75" customHeight="1" x14ac:dyDescent="0.25">
      <c r="A43" s="185">
        <v>8130</v>
      </c>
      <c r="B43" s="200" t="s">
        <v>50</v>
      </c>
      <c r="C43" s="201">
        <v>195828997.91999999</v>
      </c>
      <c r="D43" s="185"/>
      <c r="E43" s="185"/>
      <c r="F43" s="185"/>
      <c r="G43" s="185"/>
      <c r="H43" s="185"/>
      <c r="I43" s="185"/>
      <c r="J43" s="185"/>
    </row>
    <row r="44" spans="1:10" ht="9.75" customHeight="1" x14ac:dyDescent="0.25">
      <c r="A44" s="185">
        <v>8140</v>
      </c>
      <c r="B44" s="200" t="s">
        <v>49</v>
      </c>
      <c r="C44" s="201">
        <v>-1065711.3600000001</v>
      </c>
      <c r="D44" s="185"/>
      <c r="E44" s="185"/>
      <c r="F44" s="185"/>
      <c r="G44" s="185"/>
      <c r="H44" s="185"/>
      <c r="I44" s="185"/>
      <c r="J44" s="185"/>
    </row>
    <row r="45" spans="1:10" ht="9.75" customHeight="1" thickBot="1" x14ac:dyDescent="0.3">
      <c r="A45" s="185">
        <v>8150</v>
      </c>
      <c r="B45" s="202" t="s">
        <v>48</v>
      </c>
      <c r="C45" s="203">
        <v>-398798429.31</v>
      </c>
      <c r="D45" s="185"/>
      <c r="E45" s="185"/>
      <c r="F45" s="185"/>
      <c r="G45" s="185"/>
      <c r="H45" s="185"/>
      <c r="I45" s="185"/>
      <c r="J45" s="185"/>
    </row>
    <row r="46" spans="1:10" ht="9.75" customHeight="1" x14ac:dyDescent="0.25">
      <c r="A46" s="185"/>
      <c r="B46" s="185"/>
      <c r="C46" s="185"/>
      <c r="D46" s="185"/>
      <c r="E46" s="185"/>
      <c r="F46" s="185"/>
      <c r="G46" s="185"/>
      <c r="H46" s="185"/>
      <c r="I46" s="185"/>
      <c r="J46" s="185"/>
    </row>
    <row r="47" spans="1:10" ht="9.75" customHeight="1" thickBot="1" x14ac:dyDescent="0.3">
      <c r="A47" s="185"/>
      <c r="B47" s="185"/>
      <c r="C47" s="185"/>
      <c r="D47" s="185"/>
      <c r="E47" s="185"/>
      <c r="F47" s="185"/>
      <c r="G47" s="185"/>
      <c r="H47" s="185"/>
      <c r="I47" s="185"/>
      <c r="J47" s="185"/>
    </row>
    <row r="48" spans="1:10" ht="9.75" customHeight="1" x14ac:dyDescent="0.25">
      <c r="A48" s="185"/>
      <c r="B48" s="196" t="s">
        <v>554</v>
      </c>
      <c r="C48" s="197"/>
      <c r="D48" s="185"/>
      <c r="E48" s="185"/>
      <c r="F48" s="185"/>
      <c r="G48" s="185"/>
      <c r="H48" s="185"/>
      <c r="I48" s="185"/>
      <c r="J48" s="185"/>
    </row>
    <row r="49" spans="1:3" ht="9.75" customHeight="1" x14ac:dyDescent="0.25">
      <c r="A49" s="185"/>
      <c r="B49" s="198" t="s">
        <v>406</v>
      </c>
      <c r="C49" s="199">
        <v>2024</v>
      </c>
    </row>
    <row r="50" spans="1:3" ht="9.75" customHeight="1" x14ac:dyDescent="0.25">
      <c r="A50" s="185">
        <v>8210</v>
      </c>
      <c r="B50" s="200" t="s">
        <v>47</v>
      </c>
      <c r="C50" s="204">
        <v>-449440399.43000001</v>
      </c>
    </row>
    <row r="51" spans="1:3" ht="9.75" customHeight="1" x14ac:dyDescent="0.25">
      <c r="A51" s="185">
        <v>8220</v>
      </c>
      <c r="B51" s="200" t="s">
        <v>46</v>
      </c>
      <c r="C51" s="204">
        <v>303362816.50999999</v>
      </c>
    </row>
    <row r="52" spans="1:3" ht="9.75" customHeight="1" x14ac:dyDescent="0.25">
      <c r="A52" s="185">
        <v>8230</v>
      </c>
      <c r="B52" s="200" t="s">
        <v>600</v>
      </c>
      <c r="C52" s="204">
        <v>-194797947.12</v>
      </c>
    </row>
    <row r="53" spans="1:3" ht="9.75" customHeight="1" x14ac:dyDescent="0.25">
      <c r="A53" s="185">
        <v>8240</v>
      </c>
      <c r="B53" s="200" t="s">
        <v>45</v>
      </c>
      <c r="C53" s="204">
        <v>7870701.8799999999</v>
      </c>
    </row>
    <row r="54" spans="1:3" ht="9.75" customHeight="1" x14ac:dyDescent="0.25">
      <c r="A54" s="185">
        <v>8250</v>
      </c>
      <c r="B54" s="200" t="s">
        <v>44</v>
      </c>
      <c r="C54" s="204">
        <v>2950</v>
      </c>
    </row>
    <row r="55" spans="1:3" ht="9.75" customHeight="1" x14ac:dyDescent="0.25">
      <c r="A55" s="185">
        <v>8260</v>
      </c>
      <c r="B55" s="200" t="s">
        <v>43</v>
      </c>
      <c r="C55" s="204">
        <v>3836440.66</v>
      </c>
    </row>
    <row r="56" spans="1:3" ht="9.75" customHeight="1" thickBot="1" x14ac:dyDescent="0.3">
      <c r="A56" s="185">
        <v>8270</v>
      </c>
      <c r="B56" s="202" t="s">
        <v>42</v>
      </c>
      <c r="C56" s="205">
        <v>329165437.5</v>
      </c>
    </row>
    <row r="57" spans="1:3" ht="9.75" customHeight="1" x14ac:dyDescent="0.25">
      <c r="A57" s="185"/>
      <c r="B57" s="185"/>
      <c r="C57" s="185"/>
    </row>
    <row r="58" spans="1:3" ht="9.75" customHeight="1" x14ac:dyDescent="0.25">
      <c r="A58" s="185"/>
      <c r="B58" s="185"/>
      <c r="C58" s="185"/>
    </row>
    <row r="59" spans="1:3" ht="9.75" customHeight="1" x14ac:dyDescent="0.25">
      <c r="A59" s="185"/>
      <c r="B59" s="185" t="s">
        <v>518</v>
      </c>
      <c r="C59" s="185"/>
    </row>
  </sheetData>
  <mergeCells count="6">
    <mergeCell ref="A1:F1"/>
    <mergeCell ref="A2:F2"/>
    <mergeCell ref="A3:F3"/>
    <mergeCell ref="A4:F4"/>
    <mergeCell ref="B39:C39"/>
    <mergeCell ref="B48:C48"/>
  </mergeCell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Conciliacion_Eg!Área_de_impresión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DOLORES JANET SANCHEZ MONTIEL</cp:lastModifiedBy>
  <cp:lastPrinted>2024-10-17T15:21:37Z</cp:lastPrinted>
  <dcterms:created xsi:type="dcterms:W3CDTF">2012-12-11T20:36:24Z</dcterms:created>
  <dcterms:modified xsi:type="dcterms:W3CDTF">2024-10-22T21:04:10Z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