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NOTAS" sheetId="1" r:id="rId1"/>
  </sheets>
  <externalReferences>
    <externalReference r:id="rId2"/>
    <externalReference r:id="rId3"/>
  </externalReferences>
  <definedNames>
    <definedName name="_xlnm.Print_Area" localSheetId="0">NOTAS!$A$3:$L$645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G7" i="1"/>
  <c r="C22" i="1"/>
  <c r="E22" i="1"/>
  <c r="C30" i="1"/>
  <c r="D30" i="1"/>
  <c r="D35" i="1" s="1"/>
  <c r="E30" i="1"/>
  <c r="C35" i="1"/>
  <c r="E35" i="1"/>
  <c r="C42" i="1"/>
  <c r="D42" i="1"/>
  <c r="E42" i="1"/>
  <c r="F42" i="1"/>
  <c r="C51" i="1"/>
  <c r="C60" i="1"/>
  <c r="C65" i="1"/>
  <c r="E70" i="1"/>
  <c r="E71" i="1"/>
  <c r="E72" i="1"/>
  <c r="E73" i="1"/>
  <c r="E74" i="1"/>
  <c r="E75" i="1"/>
  <c r="E76" i="1"/>
  <c r="C77" i="1"/>
  <c r="E77" i="1" s="1"/>
  <c r="D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C113" i="1"/>
  <c r="E113" i="1" s="1"/>
  <c r="D113" i="1"/>
  <c r="E114" i="1"/>
  <c r="E139" i="1" s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C139" i="1"/>
  <c r="D139" i="1"/>
  <c r="D140" i="1" s="1"/>
  <c r="C140" i="1"/>
  <c r="C149" i="1"/>
  <c r="D149" i="1"/>
  <c r="E149" i="1"/>
  <c r="C156" i="1"/>
  <c r="C165" i="1"/>
  <c r="C210" i="1"/>
  <c r="C212" i="1" s="1"/>
  <c r="D212" i="1"/>
  <c r="E212" i="1"/>
  <c r="F212" i="1"/>
  <c r="C218" i="1"/>
  <c r="C224" i="1"/>
  <c r="C230" i="1"/>
  <c r="C235" i="1"/>
  <c r="C243" i="1"/>
  <c r="C246" i="1"/>
  <c r="C248" i="1"/>
  <c r="C249" i="1"/>
  <c r="C251" i="1"/>
  <c r="C253" i="1"/>
  <c r="C254" i="1" s="1"/>
  <c r="C256" i="1" s="1"/>
  <c r="C261" i="1"/>
  <c r="C361" i="1"/>
  <c r="D267" i="1" s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C386" i="1"/>
  <c r="D386" i="1"/>
  <c r="E386" i="1"/>
  <c r="F386" i="1"/>
  <c r="G386" i="1"/>
  <c r="E389" i="1"/>
  <c r="E390" i="1"/>
  <c r="E415" i="1" s="1"/>
  <c r="E416" i="1" s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C415" i="1"/>
  <c r="D415" i="1"/>
  <c r="D416" i="1" s="1"/>
  <c r="C416" i="1"/>
  <c r="E422" i="1"/>
  <c r="E423" i="1"/>
  <c r="E508" i="1" s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C508" i="1"/>
  <c r="D508" i="1"/>
  <c r="C514" i="1"/>
  <c r="C522" i="1"/>
  <c r="C526" i="1"/>
  <c r="E536" i="1"/>
  <c r="E538" i="1"/>
  <c r="E551" i="1" s="1"/>
  <c r="D542" i="1"/>
  <c r="E545" i="1"/>
  <c r="B555" i="1"/>
  <c r="E557" i="1"/>
  <c r="E559" i="1"/>
  <c r="D585" i="1"/>
  <c r="E578" i="1" s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C635" i="1"/>
  <c r="D635" i="1"/>
  <c r="E635" i="1"/>
  <c r="B644" i="1"/>
  <c r="D644" i="1"/>
  <c r="B645" i="1"/>
  <c r="D645" i="1"/>
  <c r="E140" i="1" l="1"/>
  <c r="E587" i="1"/>
  <c r="D359" i="1"/>
  <c r="D334" i="1"/>
  <c r="D330" i="1"/>
  <c r="D326" i="1"/>
  <c r="D322" i="1"/>
  <c r="D318" i="1"/>
  <c r="D314" i="1"/>
  <c r="D310" i="1"/>
  <c r="D306" i="1"/>
  <c r="D302" i="1"/>
  <c r="D298" i="1"/>
  <c r="D294" i="1"/>
  <c r="D290" i="1"/>
  <c r="D286" i="1"/>
  <c r="D282" i="1"/>
  <c r="D278" i="1"/>
  <c r="D274" i="1"/>
  <c r="D270" i="1"/>
  <c r="D266" i="1"/>
  <c r="D358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360" i="1"/>
  <c r="D335" i="1"/>
  <c r="D331" i="1"/>
  <c r="D327" i="1"/>
  <c r="D323" i="1"/>
  <c r="D319" i="1"/>
  <c r="D315" i="1"/>
  <c r="D311" i="1"/>
  <c r="D307" i="1"/>
  <c r="D303" i="1"/>
  <c r="D299" i="1"/>
  <c r="D295" i="1"/>
  <c r="D291" i="1"/>
  <c r="D287" i="1"/>
  <c r="D283" i="1"/>
  <c r="D279" i="1"/>
  <c r="D275" i="1"/>
  <c r="D271" i="1"/>
</calcChain>
</file>

<file path=xl/sharedStrings.xml><?xml version="1.0" encoding="utf-8"?>
<sst xmlns="http://schemas.openxmlformats.org/spreadsheetml/2006/main" count="592" uniqueCount="539">
  <si>
    <t>Bajo protesta de decir verdad declaramos que los Estados Financieros y sus Notas son razonablemente correctos y responsabilidad del emisor</t>
  </si>
  <si>
    <t>7120000025  SERVICIOS TECNOLÓGICOS</t>
  </si>
  <si>
    <t>7120000023  ADICIONAL</t>
  </si>
  <si>
    <t>7120000022  CAPACITACIÓN</t>
  </si>
  <si>
    <t>7120000020  DONATIVOS</t>
  </si>
  <si>
    <t>7120000019  CAMPOS CLINICOS</t>
  </si>
  <si>
    <t>7120000018  CERTIFICACIÓN</t>
  </si>
  <si>
    <t>7120000017  BECA EMPRESA</t>
  </si>
  <si>
    <t>7120000015  EXPEDICIÓN DE CERTIFICADO</t>
  </si>
  <si>
    <t>7120000014  ELABORACIÓN DE TÍTULOS</t>
  </si>
  <si>
    <t>7120000013  CURSO PROPEDEUTICO</t>
  </si>
  <si>
    <t>7120000012  PROCEIES (SUFICIENCIA)</t>
  </si>
  <si>
    <t>7120000011  ASESORÍAS COMPLEMENTARIAS</t>
  </si>
  <si>
    <t>7120000010  CREDENCIAL</t>
  </si>
  <si>
    <t>7120000009  REPOSICIÓN CERTIFICADO Y CÉDULA</t>
  </si>
  <si>
    <t>7120000007  PROTOCOLO DE TITULACIÓN</t>
  </si>
  <si>
    <t>7120000006  ASESORÍAS SEMESTRALES</t>
  </si>
  <si>
    <t>7120000005  ASESORÍAS INTERSEMESTRALES</t>
  </si>
  <si>
    <t>7120000004  EXAMEN DE ADMISIÓN</t>
  </si>
  <si>
    <t>7120000003  RE-INSCRIPCIÓN</t>
  </si>
  <si>
    <t>7120000002  INSCRIPCIÓN</t>
  </si>
  <si>
    <t>7120000001  SEGURO ESTUDIANTIL</t>
  </si>
  <si>
    <t>7110000025  SERVICIOS TECNOLÓGICOS</t>
  </si>
  <si>
    <t>7110000023  ADICIONAL</t>
  </si>
  <si>
    <t>7110000022  CAPACITACIÓN</t>
  </si>
  <si>
    <t>7110000020  DONATIVOS</t>
  </si>
  <si>
    <t>7110000019  CAMPOS CLINICOS</t>
  </si>
  <si>
    <t>7110000018  CERTIFICACIÓN</t>
  </si>
  <si>
    <t>7110000017  BECA EMPRESA</t>
  </si>
  <si>
    <t>7110000015  EXPEDICIÓN DE CERTIFICADO</t>
  </si>
  <si>
    <t>7110000014  ELABORACIÓN DE TÍTULOS</t>
  </si>
  <si>
    <t>7110000013  CURSO PROPEDEUTICO</t>
  </si>
  <si>
    <t>7110000012  PROCEIES (SUFICIENCIA)</t>
  </si>
  <si>
    <t>7110000011  ASESORÍAS COMPLEMENTARIAS</t>
  </si>
  <si>
    <t>7110000010  CREDENCIAL</t>
  </si>
  <si>
    <t>7110000009  REPOSICIÓN CERTIFICADO Y CÉDULA</t>
  </si>
  <si>
    <t>7110000007  PROTOCOLO DE TITULACIÓN</t>
  </si>
  <si>
    <t>7110000006  ASESORÍAS SEMESTRALES</t>
  </si>
  <si>
    <t>7110000005  ASESORÍAS INTERSEMESTRALES</t>
  </si>
  <si>
    <t>7110000004  EXAMEN DE ADMISIÓN</t>
  </si>
  <si>
    <t>7110000003  RE-INSCRIPCIÓN</t>
  </si>
  <si>
    <t>7110000002  INSCRIPCIÓN</t>
  </si>
  <si>
    <t>7110000001  SEGURO ESTUDIANTIL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</si>
  <si>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</si>
  <si>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</si>
  <si>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</si>
  <si>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</si>
  <si>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</si>
  <si>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</si>
  <si>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</si>
  <si>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</si>
  <si>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</si>
  <si>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</si>
  <si>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</si>
  <si>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</si>
  <si>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</si>
  <si>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</si>
  <si>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</si>
  <si>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</si>
  <si>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</si>
  <si>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</si>
  <si>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</si>
  <si>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</si>
  <si>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</si>
  <si>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</si>
  <si>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</si>
  <si>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</si>
  <si>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</si>
  <si>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</si>
  <si>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</si>
  <si>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</si>
  <si>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</si>
  <si>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</si>
  <si>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</si>
  <si>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</si>
  <si>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</si>
  <si>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</si>
  <si>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</si>
  <si>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</si>
  <si>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</si>
  <si>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</si>
  <si>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</si>
  <si>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</si>
  <si>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</si>
  <si>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</si>
  <si>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</si>
  <si>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</si>
  <si>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</si>
  <si>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</si>
  <si>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</si>
  <si>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</si>
  <si>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Correspondiente del 1 de enero al 31 de Mayo de 2018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</si>
  <si>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</si>
  <si>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</si>
  <si>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</si>
  <si>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1250 ACTIVOS INTANGIBLES</t>
  </si>
  <si>
    <t>1240 BIENES MUEBLES</t>
  </si>
  <si>
    <t>1247 Colecciones, Obras de Arte y Objeto</t>
  </si>
  <si>
    <t>1246 Maquinaria, Otros Equipos y Herrami</t>
  </si>
  <si>
    <t>1244 Equipo de Transporte</t>
  </si>
  <si>
    <t>1243 Equipo e Instrumental Médico y de L</t>
  </si>
  <si>
    <t>1242 Mobiliario y Equipo Educacional y R</t>
  </si>
  <si>
    <t>1241 Mobiliario y Equipo de Administraci</t>
  </si>
  <si>
    <t>1230 BIENES INMUEBLES, INFRAESTRUCTURA Y CONSTRUCCIONES EN PROCESO</t>
  </si>
  <si>
    <t>1236 Construcciones en Proceso en Bienes</t>
  </si>
  <si>
    <t>1210 INVERSIONES FINANCIERAS A LARGO PLAZO</t>
  </si>
  <si>
    <t>% SUB</t>
  </si>
  <si>
    <t>EFE-02 ADQ. BIENES MUEBLES E INMUEBLES</t>
  </si>
  <si>
    <t>1112 BANCOS Y TESORERÍA</t>
  </si>
  <si>
    <t>1112106093  BAJIO 20750808 ESTATAL 2018</t>
  </si>
  <si>
    <t>1112106092  BAJIO 20751053 FAETA 2018</t>
  </si>
  <si>
    <t>1112106091  BAJIO 2066757201 PEOEMS 23M17</t>
  </si>
  <si>
    <t>1112106090  BAJIO 199299590 PROG</t>
  </si>
  <si>
    <t>1112106089  BAJIO 200181070 CONV</t>
  </si>
  <si>
    <t>1112106088  BAJIO 199294130 PROG</t>
  </si>
  <si>
    <t>1112106087  BAJIO 199291650 PROG</t>
  </si>
  <si>
    <t>1112106086  BAJIO 180943750101 R</t>
  </si>
  <si>
    <t>1112106085  BAJIO 177704130101 ESTATAL 2017</t>
  </si>
  <si>
    <t>1112106084  BAJIO 177703060101 FAETA 2017</t>
  </si>
  <si>
    <t>1112106075  BAJIO 151485210101 O</t>
  </si>
  <si>
    <t>1112106070  BAJIO 01471648401 PAAGES 2015</t>
  </si>
  <si>
    <t>1112106067  BAJIO 14835599 FAETA 2016</t>
  </si>
  <si>
    <t>1112106065  BAJIO 14183123 CONVENIO SEG 2015</t>
  </si>
  <si>
    <t>1112106060  BAJIO 124188930101 FAETA 2015</t>
  </si>
  <si>
    <t>1112106059  BAJIO 124199330101 I</t>
  </si>
  <si>
    <t>1112106054  BAJIO 117776460101 I</t>
  </si>
  <si>
    <t>1112106044  BAJIO 1056030801 MOR</t>
  </si>
  <si>
    <t>1112106043  BAJIO 1056802001 ACA</t>
  </si>
  <si>
    <t>1112106042  BAJIO 1056990301 CEL</t>
  </si>
  <si>
    <t>1112106041  BAJIO 1057160201 SIL</t>
  </si>
  <si>
    <t>1112106040  BAJIO 1058199901 IRA</t>
  </si>
  <si>
    <t>1112106039  BAJIO 1058195701 IRA</t>
  </si>
  <si>
    <t>1112106038  BAJIO 1058206201 SAL</t>
  </si>
  <si>
    <t>1112106037  BAJIO 1056729501 LEO</t>
  </si>
  <si>
    <t>1112106036  BAJIO 1056710501 LEO</t>
  </si>
  <si>
    <t>1112106035  BAJIO 1056676801 LEO</t>
  </si>
  <si>
    <t>1112106034  BAJIO 1056654501 CAS</t>
  </si>
  <si>
    <t>1112106033  BAJIO 1029935201 IRA</t>
  </si>
  <si>
    <t>1112106032  BAJIO 1029925301 IRA</t>
  </si>
  <si>
    <t>1112106031  BAJIO 1029851101 SAL</t>
  </si>
  <si>
    <t>1112106029  BAJIO 1029947701 SIL</t>
  </si>
  <si>
    <t>1112106028  BAJIO 1029894101 SILAO FAETA 2014</t>
  </si>
  <si>
    <t>1112106027  BAJIO 1029946901 MOR</t>
  </si>
  <si>
    <t>1112106026  BAJIO 1029816401 MOR</t>
  </si>
  <si>
    <t>1112106025  BAJIO 1030918501 IRA</t>
  </si>
  <si>
    <t>1112106024  BAJIO 1030943301 IRA</t>
  </si>
  <si>
    <t>1112106023  BAJIO 1029943601 CEL</t>
  </si>
  <si>
    <t>1112106022  BAJIO 1029934501 CEL</t>
  </si>
  <si>
    <t>1112106021  BAJIO 1029880001 ACA</t>
  </si>
  <si>
    <t>1112106020  BAJIO 1029799201 ACAMB FAETA 2014</t>
  </si>
  <si>
    <t>1112106019  BAJIO 1029918801 LEÓ</t>
  </si>
  <si>
    <t>1112106018  BAJIO 1029920401 LEÓ</t>
  </si>
  <si>
    <t>1112106017  BAJIO 1029916201 LEÓ</t>
  </si>
  <si>
    <t>1112106016  BAJIO 1029915401 LEÓ</t>
  </si>
  <si>
    <t>1112106015  BAJIO 1029910501 LEÓ</t>
  </si>
  <si>
    <t>1112106014  BAJIO 1029914701 LEÓ</t>
  </si>
  <si>
    <t>1112106012  BAJIO 1029802401 CAST FAETA 2014</t>
  </si>
  <si>
    <t>1112106011  BAJIO 1029774501 DIR</t>
  </si>
  <si>
    <t>1112106010  BAJIO 1029761201 DIR</t>
  </si>
  <si>
    <t>1112106007  BAJIO 102971900101 F</t>
  </si>
  <si>
    <t>1112106004  BAJIO 94331940101 RE</t>
  </si>
  <si>
    <t>1112105004  SCOTIABANK 017054328</t>
  </si>
  <si>
    <t>1112104080  HSBC 04058578238 PAT</t>
  </si>
  <si>
    <t>1112104073  HSBC 4056855828 S JO</t>
  </si>
  <si>
    <t>1112104072  HSBC 4056855810 S JO</t>
  </si>
  <si>
    <t>1112104071  HSBC 4056855786 SALVAT ESTATAL</t>
  </si>
  <si>
    <t>1112104070  HSBC 4056855778 SALVAT FAETA 2014</t>
  </si>
  <si>
    <t>1112104069  HSBC 4056855802 PENJ</t>
  </si>
  <si>
    <t>1112104068  HSBC 4056855794 PENJ</t>
  </si>
  <si>
    <t>1112104065  HSBC 4055264667  FAE</t>
  </si>
  <si>
    <t>1112104053  HSBC 4055421333 PROY</t>
  </si>
  <si>
    <t>1112104029  HSBC 4041209495 CONA</t>
  </si>
  <si>
    <t>1112104026  HSBC 4016125205 CONC</t>
  </si>
  <si>
    <t>1112104025  HSBC 4016125221 GAST</t>
  </si>
  <si>
    <t>1112104018  HSBC 4016457301 GAST</t>
  </si>
  <si>
    <t>1112104016  HSBC 4009271958 GAST</t>
  </si>
  <si>
    <t>1112104014  HSBC 4016315566 GAST</t>
  </si>
  <si>
    <t>1112102007  BBVA BANCOMER 011043</t>
  </si>
  <si>
    <t>1112102006  BBVA 0199162909 GOF</t>
  </si>
  <si>
    <t>1112102005  BBVA 0199162860 GOE</t>
  </si>
  <si>
    <t>1112102004  BBVA 0199162798 GO</t>
  </si>
  <si>
    <t>1112102003  BBVA 0199162402 SPF</t>
  </si>
  <si>
    <t>1112102002  BBVA BANCOMER 124803</t>
  </si>
  <si>
    <t>1112102001  BBVA BANCOMER 0159259112</t>
  </si>
  <si>
    <t>1112101031  BANAMEX  0103524078 PAAGES 2015</t>
  </si>
  <si>
    <t>1112101023  BANAMEX  1943524 BIB</t>
  </si>
  <si>
    <t>1112101021  BANAMEX  1518696 CEN</t>
  </si>
  <si>
    <t>1112101020  BANAMEX  1454841 INTERESES 2014</t>
  </si>
  <si>
    <t>1112101019  BANAMEX 1342164 FAFEF 2014</t>
  </si>
  <si>
    <t>1112101012  BANAMEX 7893774</t>
  </si>
  <si>
    <t>1112101008  BANAMEX 7867544 GASTO OPERATIVO</t>
  </si>
  <si>
    <t>1112101007  BANAMEX 7867404 SERV</t>
  </si>
  <si>
    <t>1112101006  BANAMEX 5685656398 I</t>
  </si>
  <si>
    <t>1112101002  BANAMEX 789109 GASTO</t>
  </si>
  <si>
    <t>1112101001  BANAMEX 771595 SERVI</t>
  </si>
  <si>
    <t>EFE-01 FLUJO DE EFECTIVO</t>
  </si>
  <si>
    <t>IV) NOTAS AL ESTADO DE FLUJO DE EFECTIVO</t>
  </si>
  <si>
    <t>TOTAL PATRIMONIO GENERADO</t>
  </si>
  <si>
    <t>SUB TOTAL</t>
  </si>
  <si>
    <t>3252000001  AJUSTES Y CORRECCIONES</t>
  </si>
  <si>
    <t>3232000001  REVALUACION BIENES MUEBLES</t>
  </si>
  <si>
    <t>3231000001  REVALUACION BIENES INMUEBLES</t>
  </si>
  <si>
    <t>3220690213  APLIC. REM. INTERINS</t>
  </si>
  <si>
    <t>3220690211  APLICACIÓN DE REMANENTE PROPIO</t>
  </si>
  <si>
    <t>3220690203  APLIC. REM. INTERINS</t>
  </si>
  <si>
    <t>3220690201  APLICACIÓN DE REMANENTE PROPIO</t>
  </si>
  <si>
    <t>3220001001  CAPITALIZACIÓN REMANENTES</t>
  </si>
  <si>
    <t>3220001000  CAPITALIZACIÓN RECURSOS PROPIOS</t>
  </si>
  <si>
    <t>3220000025  RESULTADO DEL EJERCICIO 2017</t>
  </si>
  <si>
    <t>3220000024  RESULTADO DEL EJERCICIO 2016</t>
  </si>
  <si>
    <t>3220000023  RESULTADO DEL EJERCICIO 2015</t>
  </si>
  <si>
    <t>3220000022  RESULTADO DEL EJERCICIO 2014</t>
  </si>
  <si>
    <t>3220000021  RESULTADO EJERCICIO 2013</t>
  </si>
  <si>
    <t>3220000020  RESULTADO EJERCICIO 2012</t>
  </si>
  <si>
    <t>3220000019  RESULTADO EJERCICIO 2011</t>
  </si>
  <si>
    <t>3220000018  RESULTADO EJERCICIO 2010</t>
  </si>
  <si>
    <t>3220000017  RESULTADO EJERCICIO 2009</t>
  </si>
  <si>
    <t>3220000016  RESULTADO EJERCICIO 2008</t>
  </si>
  <si>
    <t>3220000015  RESULTADO EJERCICIO 2007</t>
  </si>
  <si>
    <t>3220000014  RESULTADO EJERCICIO 2006</t>
  </si>
  <si>
    <t>3220000011  RESULTADO EJERCICIO 2003</t>
  </si>
  <si>
    <t>3220000009  RESULTADO EJERCICIO 2001</t>
  </si>
  <si>
    <t>3220000002  RESULTADOS ACUMULADOS</t>
  </si>
  <si>
    <t>3220000001  PROVISIÓN ISR ,IMPTO.AL ACTIVO</t>
  </si>
  <si>
    <t>3210 Resultado del Ejercicio (Ahorro/Des</t>
  </si>
  <si>
    <t>NATURALEZA</t>
  </si>
  <si>
    <t>MODIFICACION</t>
  </si>
  <si>
    <t>VHP-02 PATRIMONIO GENERADO</t>
  </si>
  <si>
    <t>3110 HACIENDA PUBLICA/PATRIMONIO CONTRIBUIDO</t>
  </si>
  <si>
    <t>3120000005  DONACIONES DE BIENES</t>
  </si>
  <si>
    <t>3120000002  DONACIONES DE BIENES</t>
  </si>
  <si>
    <t>3120000001  TERRENOS DONADOS POR GOB.EDO.</t>
  </si>
  <si>
    <t>3114836000  APLICACIÓN EJER ANT</t>
  </si>
  <si>
    <t>3114828006  APLICACION EJE ANTE</t>
  </si>
  <si>
    <t>3113916000  OBRA PÚBLICA EJE ANTERIOR</t>
  </si>
  <si>
    <t>3113915000  BIENES MUEBLES E INM</t>
  </si>
  <si>
    <t>3113836000  CONVENIO OBRA PUBLIC</t>
  </si>
  <si>
    <t>3113835000  CONVENIO BIENES MUE</t>
  </si>
  <si>
    <t>3113828006  FAFEF OBRA PUBLICA EJE ANTERIOR</t>
  </si>
  <si>
    <t>3113826106  FAETA OBRA PÚBLICA EJ. ANT</t>
  </si>
  <si>
    <t>3111836000  CONVENIO OBRA PUBLICA</t>
  </si>
  <si>
    <t>3111835000  CONVENIO BIENES MUE</t>
  </si>
  <si>
    <t>3111826106  FAETA OBRA PÚBLICA</t>
  </si>
  <si>
    <t>3110916000  OBRA PÚBLICA</t>
  </si>
  <si>
    <t>3110915000  BIENES MUEBLES E INMUEBLES</t>
  </si>
  <si>
    <t>3110000002  BAJA DE ACTIVO FIJO</t>
  </si>
  <si>
    <t>3110000001  APORTACIONES</t>
  </si>
  <si>
    <t>TIPO</t>
  </si>
  <si>
    <t>VHP-01 PATRIMONIO CONTRIBUIDO</t>
  </si>
  <si>
    <t>III) NOTAS AL ESTADO DE VARIACIÓN A LA HACIEDA PÚBLICA</t>
  </si>
  <si>
    <t>5000 GASTOS Y OTRAS PERDIDAS</t>
  </si>
  <si>
    <t>5599000006  Diferencia por Redondeo</t>
  </si>
  <si>
    <t>5518000001  BAJA DE ACTIVO FIJO</t>
  </si>
  <si>
    <t>5139399000  OTROS SERVICIOS GENERALES</t>
  </si>
  <si>
    <t>5139398000  IMPUESTO DE NOMINA</t>
  </si>
  <si>
    <t>5139396000  OT. GTOS. RESPONS.</t>
  </si>
  <si>
    <t>5139392000  OTROS IMPUESTOS Y DERECHOS</t>
  </si>
  <si>
    <t>5138385000  GASTOS  DE REPRESENTACION</t>
  </si>
  <si>
    <t>5138383000  CONGRESOS Y CONVENCIONES</t>
  </si>
  <si>
    <t>5138382000  GASTOS DE ORDEN SOCIAL Y CULTURAL</t>
  </si>
  <si>
    <t>5138381000  GASTOS DE CEREMONIAL</t>
  </si>
  <si>
    <t>5137379000  OT. SER. TRASLADO</t>
  </si>
  <si>
    <t>5137378000  SERVICIOS INTEGRALES</t>
  </si>
  <si>
    <t>5137375000  VIATICOS EN EL PAIS</t>
  </si>
  <si>
    <t>5137372000  PASAJES TERRESTRES</t>
  </si>
  <si>
    <t>5137371000  PASAJES AEREOS</t>
  </si>
  <si>
    <t>5136361200  DIFUSION POR MEDIOS ALTERNATIVOS</t>
  </si>
  <si>
    <t>5135359000  SERVICIOS DE JARDINE</t>
  </si>
  <si>
    <t>5135358000  SERVICIOS DE LIMPIEZ</t>
  </si>
  <si>
    <t>5135357000  INST., REP. Y MTTO.</t>
  </si>
  <si>
    <t>5135355000  REPAR. Y MTTO. DE EQ</t>
  </si>
  <si>
    <t>5135353000  INST., REPAR. Y MTT</t>
  </si>
  <si>
    <t>5135352000  INST., REPAR. MTTO.</t>
  </si>
  <si>
    <t>5135351000  CONSERV. Y MANTENIMI</t>
  </si>
  <si>
    <t>5134348000  COMISIONES POR VENTAS</t>
  </si>
  <si>
    <t>5134347000  FLETES Y MANIOBRAS</t>
  </si>
  <si>
    <t>5134345000  SEGUROS DE BIENES PATRIMONIALES</t>
  </si>
  <si>
    <t>5134341000  SERVICIOS FINANCIEROS Y BANCARIOS</t>
  </si>
  <si>
    <t>5133339000  SERVICIOS PROFESIONA</t>
  </si>
  <si>
    <t>5133338000  SERVICIOS DE VIGILANCIA</t>
  </si>
  <si>
    <t>5133336000  SERVS. APOYO ADMVO.</t>
  </si>
  <si>
    <t>5133334000  CAPACITACIÓN</t>
  </si>
  <si>
    <t>5133333000  SERVS. CONSULT. ADM</t>
  </si>
  <si>
    <t>5132329000  OTROS ARRENDAMIENTOS</t>
  </si>
  <si>
    <t>5132327000  ARRE. ACT. INTANG</t>
  </si>
  <si>
    <t>5132325000  ARRENDAMIENTO DE EQU</t>
  </si>
  <si>
    <t>5132323000  ARRE. M. Y EQ. EDU</t>
  </si>
  <si>
    <t>5131318000  SERVICIOS POSTALES Y TELEGRAFICOS</t>
  </si>
  <si>
    <t>5131317000  SERV. ACCESO A INTE</t>
  </si>
  <si>
    <t>5131314000  TELEFONÍA TRADICIONAL</t>
  </si>
  <si>
    <t>5131313000  SERVICIO DE AGUA POTABLE</t>
  </si>
  <si>
    <t>5131312000  GAS</t>
  </si>
  <si>
    <t>5131311000  SERVICIO DE ENERGÍA ELÉCTRICA</t>
  </si>
  <si>
    <t>5129299000  REF. OT. BIE. MUEB.</t>
  </si>
  <si>
    <t>5129298000  REF. MAQ. Y O. EQ.</t>
  </si>
  <si>
    <t>5129296000  REF. EQ. TRANSP.</t>
  </si>
  <si>
    <t>5129295000  REF. MÉD. Y LAB.</t>
  </si>
  <si>
    <t>5129294000  REFACCIONES Y ACCESO</t>
  </si>
  <si>
    <t>5129293000  REF. A. EQ. EDU Y R</t>
  </si>
  <si>
    <t>5129292000  REFACCIONES, ACCESO</t>
  </si>
  <si>
    <t>5129291000  HERRAMIENTAS MENORES</t>
  </si>
  <si>
    <t>5127275000  BCOS. Y O. TEXTIL</t>
  </si>
  <si>
    <t>5127274000  PRODUCTOS TEXTILES</t>
  </si>
  <si>
    <t>5127273000  ARTÍCULOS DEPORTIVOS</t>
  </si>
  <si>
    <t>5127272000  PRENDAS DE PROTECCIÓN</t>
  </si>
  <si>
    <t>5127271000  VESTUARIOS Y UNIFORMES</t>
  </si>
  <si>
    <t>5126261000  COMBUSTIBLES, LUBRI</t>
  </si>
  <si>
    <t>5125256000  FIB. SINTET. HULE</t>
  </si>
  <si>
    <t>5125255000  MAT., ACCESORIOS Y</t>
  </si>
  <si>
    <t>5125254000  MATERIALES, ACCESOR</t>
  </si>
  <si>
    <t>5125253000  MEDICINAS Y PRODUCTO</t>
  </si>
  <si>
    <t>5125252000  FERTILIZANTES, PESTI</t>
  </si>
  <si>
    <t>5125251000  SUSTANCIAS QUÍMICAS</t>
  </si>
  <si>
    <t>5124249000  OTROS MATERIALES Y A</t>
  </si>
  <si>
    <t>5124248000  MATERIALES COMPLEMENTARIOS</t>
  </si>
  <si>
    <t>5124247000  ARTICULOS METALICOS</t>
  </si>
  <si>
    <t>5124246000  MATERIAL ELECTRICO Y ELECTRONICO</t>
  </si>
  <si>
    <t>5124245000  VIDRIO Y PRODUCTOS DE VIDRIO</t>
  </si>
  <si>
    <t>5124244000  MADERA Y PRODUCTOS DE MADERA</t>
  </si>
  <si>
    <t>5124243000  CAL, YESO Y PRODUCTOS DE YESO</t>
  </si>
  <si>
    <t>5124242000  CEMENTO Y PRODUCTOS DE CONCRETO</t>
  </si>
  <si>
    <t>5124241000  PRODUCTOS MINERALES NO METALICOS</t>
  </si>
  <si>
    <t>5123239000  OT. PROD. AMP</t>
  </si>
  <si>
    <t>5122223000  UTENSILIOS PARA EL S</t>
  </si>
  <si>
    <t>5122221000  ALIMENTACIÓN DE PERSONAS</t>
  </si>
  <si>
    <t>5121217000  MATERIALES Y ÚTILES DE ENSEÑANZA</t>
  </si>
  <si>
    <t>5121216000  MATERIAL DE LIMPIEZA</t>
  </si>
  <si>
    <t>5121215000  MATERIAL IMPRESO E I</t>
  </si>
  <si>
    <t>5121214000  MAT.,UTILES Y EQUIPO</t>
  </si>
  <si>
    <t>5121212000  MATERIALES Y UTILES</t>
  </si>
  <si>
    <t>5121211000  MATERIALES Y ÚTILES DE OFICINA</t>
  </si>
  <si>
    <t>5116171000  ESTÍMULOS</t>
  </si>
  <si>
    <t>5115159000  OTRAS PRESTACIONES S</t>
  </si>
  <si>
    <t>5115154000  PRESTACIONES CONTRACTUALES</t>
  </si>
  <si>
    <t>5115152000  INDEMNIZACIONES</t>
  </si>
  <si>
    <t>5115151000  PRESTACIONES DE RETIRO</t>
  </si>
  <si>
    <t>5114144000  SEGUROS MÚLTIPLES</t>
  </si>
  <si>
    <t>5114143000  APORT. S. RETIRO.</t>
  </si>
  <si>
    <t>5114142000  APORTACIONES A FONDOS DE VIVIENDA</t>
  </si>
  <si>
    <t>5114141000  APORTACIONES DE SEGURIDAD SOCIAL</t>
  </si>
  <si>
    <t>5113134000  COMPENSACIONES</t>
  </si>
  <si>
    <t>5113132000  PRIMAS DE VACAS., D</t>
  </si>
  <si>
    <t>5113131000  PRIMAS POR AÑOS DE S</t>
  </si>
  <si>
    <t>5112122000  SUELDOS BASE AL PERSONAL EVENTUAL</t>
  </si>
  <si>
    <t>5112121000  HONORARIOS ASIMILABLES A SALARIOS</t>
  </si>
  <si>
    <t>5111113000  SUELDOS BASE AL PERS</t>
  </si>
  <si>
    <t>EXPLICACION</t>
  </si>
  <si>
    <t>%GASTO</t>
  </si>
  <si>
    <t>MONTO</t>
  </si>
  <si>
    <t>ERA-03 GASTOS</t>
  </si>
  <si>
    <t>GASTOS Y OTRAS PÉRDIDAS</t>
  </si>
  <si>
    <t xml:space="preserve">4300 OTROS INGRESOS Y BENEFICIOS
</t>
  </si>
  <si>
    <t>CARACTERISTICAS</t>
  </si>
  <si>
    <t>NOTA</t>
  </si>
  <si>
    <t>ERA-02 OTROS INGRESOS Y BENEFICIOS</t>
  </si>
  <si>
    <t>4200 PARTICIPACIONES, APORTACIONES, TRANSFERENCIAS, ASIGNACIONES, SUBSIDIOS Y OTRAS AYUDAS</t>
  </si>
  <si>
    <t>4220 Transferencias, Asignaciones, Subs</t>
  </si>
  <si>
    <t>4221 Trans. Internas y Asig. al Secto</t>
  </si>
  <si>
    <t>4210 Participaciones y Aportaciones</t>
  </si>
  <si>
    <t>4212 Aportaciones</t>
  </si>
  <si>
    <t>4100 INGRESOS DE GESTIÓN</t>
  </si>
  <si>
    <t>4170 INGRESOS POR VENTA DE BIENES Y SERVICIOS</t>
  </si>
  <si>
    <t>4173 Ingr.Vta de Bienes/Servicios Org.</t>
  </si>
  <si>
    <t>4160 APROVECHAMIENTOS DE TIPO CORRIENTE</t>
  </si>
  <si>
    <t>4169 Otros Aprovechamientos</t>
  </si>
  <si>
    <t>4162 Multas</t>
  </si>
  <si>
    <t>4150 PRODUCTOS DE TIPO CORRIENTE</t>
  </si>
  <si>
    <t>4159 Otros Productos que Generan Ing.</t>
  </si>
  <si>
    <t>ERA-01 INGRESOS</t>
  </si>
  <si>
    <t>INGRESOS DE GESTIÓN</t>
  </si>
  <si>
    <t>II) NOTAS AL ESTADO DE ACTIVIDADES</t>
  </si>
  <si>
    <t>2199002001  CXP GEG POR SERV. EDUCATIVOS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</si>
  <si>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</si>
  <si>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</si>
  <si>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</si>
  <si>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</si>
  <si>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</si>
  <si>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</si>
  <si>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</si>
  <si>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</si>
  <si>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2120 DOCUMENTOS POR PAGAR A CORTO PLAZO</t>
  </si>
  <si>
    <t>2119905024  OBRA INIFEG (INVERSI</t>
  </si>
  <si>
    <t>2119905021  PROGRAMA VINCULACIÓN</t>
  </si>
  <si>
    <t>2119905020  APOYOS INSTITUCIONALES</t>
  </si>
  <si>
    <t>2119905018  ANTICIPOS DE ALUMNOS</t>
  </si>
  <si>
    <t>2119905011  OFICINAS NACIONALES</t>
  </si>
  <si>
    <t>2119905007  BECA EMPRESA</t>
  </si>
  <si>
    <t>2119905006  ACREEDORES VARIOS</t>
  </si>
  <si>
    <t>2119905004  PARTIDAS EN CONCIL.BANCARIAS</t>
  </si>
  <si>
    <t>2119905003  ANTICIPO A CLIENTES</t>
  </si>
  <si>
    <t>2119905001  ACREEDORES DIVERSOS</t>
  </si>
  <si>
    <t>2119904005  CXP POR REMANENTES</t>
  </si>
  <si>
    <t>2119904002  CXP A GEG</t>
  </si>
  <si>
    <t>2119901106  PCE 10 CAP 6000</t>
  </si>
  <si>
    <t>2119901095  PCE 09 CAP 5000</t>
  </si>
  <si>
    <t>2119901086  PCE 08 CAP 6000</t>
  </si>
  <si>
    <t>2117918002  CAP 2%</t>
  </si>
  <si>
    <t>2117918001  DIVO 5% AL MILLAR</t>
  </si>
  <si>
    <t>2117917007  FONACOT</t>
  </si>
  <si>
    <t>2117911003  ISSSTE PRESTAMOS</t>
  </si>
  <si>
    <t>2117911001  ISSEG</t>
  </si>
  <si>
    <t>2117910002  CRED. HIP. FOVISSSTE</t>
  </si>
  <si>
    <t>2117910001  VIVIENDA</t>
  </si>
  <si>
    <t>2117904001  ASEGURADORAS VIDA</t>
  </si>
  <si>
    <t>2117903001  PENSIÓN ALIMENTICIA</t>
  </si>
  <si>
    <t>2117901004  FONDO INSTITUCIONAL</t>
  </si>
  <si>
    <t>2117901003  COUTAS SINDICALES</t>
  </si>
  <si>
    <t>2117102004  CEDULAR HONORARIOS A PAGAR</t>
  </si>
  <si>
    <t>2117101012  ISR POR PAGAR RET. HONORARIOS</t>
  </si>
  <si>
    <t>2117101004  ISR ASIMILADOS POR PAGAR</t>
  </si>
  <si>
    <t>2117101003  ISR SALARIOS POR PAGAR</t>
  </si>
  <si>
    <t>2117101002  ISR ASIMILADOS A SALARIOS</t>
  </si>
  <si>
    <t>2112102001  PROVEEDORES EJE ANT</t>
  </si>
  <si>
    <t>2112101002  P.U. PROVEEDORES</t>
  </si>
  <si>
    <t>2112101001  PROVEEDORES DE BIENES Y SERVICIOS</t>
  </si>
  <si>
    <t>2111401007  SERVICIO MEDICO 2.75 %</t>
  </si>
  <si>
    <t>2111401006  FONDO DE PENSIONES 5.25 %</t>
  </si>
  <si>
    <t>2111401005  SAR 2%</t>
  </si>
  <si>
    <t>2111401002  APORTACION PATRONAL ISSSTE</t>
  </si>
  <si>
    <t>2111102001  SUELDOS DEVENGADOS E</t>
  </si>
  <si>
    <t>2111101001  SUELDOS POR PAGAR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</si>
  <si>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</si>
  <si>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</si>
  <si>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</si>
  <si>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</si>
  <si>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</si>
  <si>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</si>
  <si>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</si>
  <si>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</si>
  <si>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</si>
  <si>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1270 ACTIVOS DIFERIDOS</t>
  </si>
  <si>
    <t>CRITERIO</t>
  </si>
  <si>
    <t>ESF-09 INTANGIBLES Y DIFERIDOS</t>
  </si>
  <si>
    <t>1263656901  OTROS EQUIPOS 2010</t>
  </si>
  <si>
    <t>1263656701  HERRAMIENTAS Y MÁQUI</t>
  </si>
  <si>
    <t>1263656601  EQUIPOS DE GENERACIÓ</t>
  </si>
  <si>
    <t>1263656501  EQUIPO DE COMUNICACI</t>
  </si>
  <si>
    <t>1263656401  SISTEMAS DE AIRE ACO</t>
  </si>
  <si>
    <t>1263656301  MAQUINARIA Y EQUIPO</t>
  </si>
  <si>
    <t>1263656201  MAQUINARIA Y EQUIPO</t>
  </si>
  <si>
    <t>1263656101  MAQUINARIA Y EQUIPO</t>
  </si>
  <si>
    <t>1263454901  OTROS EQUIPOS DE TRANSPORTE 2010</t>
  </si>
  <si>
    <t>1263454101  AUTOMÓVILES Y CAMIONES 2010</t>
  </si>
  <si>
    <t>1263353201  INSTRUMENTAL MÉDICO</t>
  </si>
  <si>
    <t>1263353101  EQUIPO MÉDICO Y DE L</t>
  </si>
  <si>
    <t>1263252901  OTRO MOBILIARIO Y EP</t>
  </si>
  <si>
    <t>1263252301  CAMARAS FOTOGRAFICAS</t>
  </si>
  <si>
    <t>1263252201  APARATOS DEPORTIVOS 2010</t>
  </si>
  <si>
    <t>1263252101  EQUIPOS Y APARATOS A</t>
  </si>
  <si>
    <t>1263151901  OTROS MOBILIARIOS Y</t>
  </si>
  <si>
    <t>1263151501  EPO. DE COMPUTO Y DE</t>
  </si>
  <si>
    <t>1263151301  BIENES ARTÍSTICOS,</t>
  </si>
  <si>
    <t>1263151201  MUEBLES, EXCEPTO DE</t>
  </si>
  <si>
    <t>1263151102  DEP. REVAL. MUEBLES</t>
  </si>
  <si>
    <t>1263151101  MUEBLES DE OFICINA Y</t>
  </si>
  <si>
    <t>1263000001  DEPRECIACIÓN ACUMULADA HISTORICA</t>
  </si>
  <si>
    <t>1261201001  D.A EDIFICIOS Y LOCALES</t>
  </si>
  <si>
    <t>1261000001  DEP. ACUM. HISTORICA</t>
  </si>
  <si>
    <t>1247151301  BIEN. ARTÍSTICO 2010</t>
  </si>
  <si>
    <t>1247151300  BIEN. ARTÍSTICO 2011</t>
  </si>
  <si>
    <t>1246956901  OTROS EQUIPOS 2010</t>
  </si>
  <si>
    <t>1246956900  OTROS EQUIPOS</t>
  </si>
  <si>
    <t>1246756701  HERRAM. Y MÁQUI 2010</t>
  </si>
  <si>
    <t>1246756700  HERRAM. Y MÁQUI 2011</t>
  </si>
  <si>
    <t>1246656601  EQ. DE GENERACI 2010</t>
  </si>
  <si>
    <t>1246656600  EQ. DE GENERACI 2011</t>
  </si>
  <si>
    <t>1246556501  EQ. COMUNICACI 2010</t>
  </si>
  <si>
    <t>1246556500  EQ. COMUNICACI 2011</t>
  </si>
  <si>
    <t>1246456400  SISTEMAS DE AIRE ACO</t>
  </si>
  <si>
    <t>1246356301  MAQ. Y EQUIPO 2010</t>
  </si>
  <si>
    <t>1246356300  MAQ. Y EQUIPO 2011</t>
  </si>
  <si>
    <t>1246256201  MAQ. Y EQUIPO 2010</t>
  </si>
  <si>
    <t>1246256200  MAQUINARIA Y EQUIPO INDUSTRIAL</t>
  </si>
  <si>
    <t>1246156101  MAQ. Y EQUIPO 2010</t>
  </si>
  <si>
    <t>1244154101  AUTOMÓVILES Y CAMIONES 2010</t>
  </si>
  <si>
    <t>1244154100  AUTOMÓVILES Y CAMIONES</t>
  </si>
  <si>
    <t>1243253201  INSTRU. MÉDICO 2010</t>
  </si>
  <si>
    <t>1243253200  INSTRU. MÉDICO 2011</t>
  </si>
  <si>
    <t>1243153101  EQ. MÉDICO 2010</t>
  </si>
  <si>
    <t>1243153100  EQUIPO MÉDICO Y DE LABORATORIO</t>
  </si>
  <si>
    <t>1242952901  OTRO MOBIL. 2010</t>
  </si>
  <si>
    <t>1242952900  OTRO MOBIL. 2011</t>
  </si>
  <si>
    <t>1242352300  CÁMARAS FOTOGRÁFICAS Y DE VIDEO</t>
  </si>
  <si>
    <t>1242252200  APARATOS DEPORTIVOS</t>
  </si>
  <si>
    <t>1242152100  EQUIPO Y APARATOS AUDIOVISUALES</t>
  </si>
  <si>
    <t>1241951901  OTROS MOBIL. 2010</t>
  </si>
  <si>
    <t>1241951900  OTROS MOBIL. 2011</t>
  </si>
  <si>
    <t>1241351501  EQ. CÓMP. 2010</t>
  </si>
  <si>
    <t>1241351500  EQ. CÓMP. 2011</t>
  </si>
  <si>
    <t>1241251200  MUEB. EXCEPTO 2011</t>
  </si>
  <si>
    <t>1241151102  REV. MUEB  OFIC</t>
  </si>
  <si>
    <t>1241151101  MUEB DE OFIC 2010</t>
  </si>
  <si>
    <t>1241151100  MUEBLES DE OFICINA Y ESTANTERÍA</t>
  </si>
  <si>
    <t>1230 BIENES INMUEBLES, INFRAESTRUCTURA Y CONTRUCCIONES EN PROCESO</t>
  </si>
  <si>
    <t>1236262200  Edificación no habitacional</t>
  </si>
  <si>
    <t>1236200002  CONS. EN PROC. CIERR</t>
  </si>
  <si>
    <t>1236200001  CONS. EN PROC. 10</t>
  </si>
  <si>
    <t>1233583002  REVALUACION DE EDIFICIOS</t>
  </si>
  <si>
    <t>1233583001  EDIFICIOS A VALOR HISTORICO</t>
  </si>
  <si>
    <t>1231581002  REVALUACION DE TERRENOS</t>
  </si>
  <si>
    <t>1231581001  TERRENOS A VALOR HISTORICO</t>
  </si>
  <si>
    <t>ESF08 BIENES MUEBLES E INMUEBLES</t>
  </si>
  <si>
    <t>* BIENES MUEBLES, INMUEBLES E INTAGIBLES</t>
  </si>
  <si>
    <t>1214 PARTICIPACIONES Y APORTACIONES DE CAPITAL</t>
  </si>
  <si>
    <t>EMPRESA/OPDES</t>
  </si>
  <si>
    <t>ESF07 PARTICIPACIONES Y APORTACIONES DE CAPITAL</t>
  </si>
  <si>
    <t>1213 FIDEICOMISOS, MANDATOS Y CONTRATOS ANÁLOGOS</t>
  </si>
  <si>
    <t>OBJETO</t>
  </si>
  <si>
    <t>NOMBRE DE FIDEICOMIS0O</t>
  </si>
  <si>
    <t>ESF06 FIDEICOMISOS, MANDATOS Y CONTRATOS ANALOGOS</t>
  </si>
  <si>
    <t xml:space="preserve">* INVERSIONES FINANCIERAS. </t>
  </si>
  <si>
    <t>1150 ALMACENES</t>
  </si>
  <si>
    <t>1140 INVENTARIOS</t>
  </si>
  <si>
    <t>METODO</t>
  </si>
  <si>
    <t>ESF05 INVENTARIO Y ALMACENES</t>
  </si>
  <si>
    <t>* BIENES DISPONIBLES PARA SU TRANSFORMACIÓN O CONSUMO.</t>
  </si>
  <si>
    <t>1125 DEUDORES POR ANTICIPOS</t>
  </si>
  <si>
    <t>1123 DEUDORES PENDIENTES POR RECUPERAR</t>
  </si>
  <si>
    <t>ESF03 DEUDORES P/RECUPERAR</t>
  </si>
  <si>
    <t>1124 INGRESOS POR RECUPERAR CP</t>
  </si>
  <si>
    <t>1122 CUENTAS POR COBRAR CP</t>
  </si>
  <si>
    <t>1122902001  OTRAS CUENTAS POR COBRAR</t>
  </si>
  <si>
    <t>1122602001  CUENTAS POR COBRAR A</t>
  </si>
  <si>
    <t>1122102001  CUENTAS POR COBRAR P</t>
  </si>
  <si>
    <t>2016</t>
  </si>
  <si>
    <t>2017</t>
  </si>
  <si>
    <t>ESF02 INGRESOS P/RECUPERAR</t>
  </si>
  <si>
    <t>* DERECHOSA RECIBIR EFECTIVO Y EQUIVALENTES Y BIENES O SERVICIOS A RECIBIR</t>
  </si>
  <si>
    <t>1211 INVERSIONES A LP</t>
  </si>
  <si>
    <t>1121 Inversiones mayores a 3 meses hasta 12.</t>
  </si>
  <si>
    <t>1114 Inversiones a 3 meses</t>
  </si>
  <si>
    <t>MONTO PARCIAL</t>
  </si>
  <si>
    <t>ESF01 FONDOS C/INVERSIONES FINANCIERAS</t>
  </si>
  <si>
    <t>* EFECTIVO Y EQUIVALENTES</t>
  </si>
  <si>
    <t>ACTIVO</t>
  </si>
  <si>
    <t>I) NOTAS AL ESTADO DE SITUACIÓN FINANCIERA</t>
  </si>
  <si>
    <t>NOTAS DE DESGLOSE</t>
  </si>
  <si>
    <t>Ente Público:</t>
  </si>
  <si>
    <t xml:space="preserve">NOTAS A LOS ESTADOS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</si>
</sst>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</cellStyleXfs>
  <cellXfs count="17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2" borderId="0" xfId="0" applyFont="1" applyFill="1"/>
    <xf numFmtId="43" fontId="4" fillId="3" borderId="3" xfId="1" applyFont="1" applyFill="1" applyBorder="1" applyAlignment="1">
      <alignment horizontal="center" vertical="center"/>
    </xf>
    <xf numFmtId="0" fontId="2" fillId="2" borderId="4" xfId="0" applyFont="1" applyFill="1" applyBorder="1"/>
    <xf numFmtId="164" fontId="5" fillId="2" borderId="5" xfId="0" applyNumberFormat="1" applyFont="1" applyFill="1" applyBorder="1"/>
    <xf numFmtId="165" fontId="5" fillId="2" borderId="5" xfId="0" applyNumberFormat="1" applyFont="1" applyFill="1" applyBorder="1"/>
    <xf numFmtId="49" fontId="6" fillId="2" borderId="6" xfId="0" applyNumberFormat="1" applyFont="1" applyFill="1" applyBorder="1" applyAlignment="1">
      <alignment horizontal="left"/>
    </xf>
    <xf numFmtId="43" fontId="5" fillId="2" borderId="5" xfId="1" applyFont="1" applyFill="1" applyBorder="1"/>
    <xf numFmtId="164" fontId="5" fillId="2" borderId="4" xfId="0" applyNumberFormat="1" applyFont="1" applyFill="1" applyBorder="1"/>
    <xf numFmtId="165" fontId="5" fillId="2" borderId="4" xfId="0" applyNumberFormat="1" applyFont="1" applyFill="1" applyBorder="1"/>
    <xf numFmtId="49" fontId="6" fillId="2" borderId="7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center" vertical="center"/>
    </xf>
    <xf numFmtId="4" fontId="8" fillId="3" borderId="7" xfId="3" applyNumberFormat="1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2" fillId="2" borderId="0" xfId="1" applyNumberFormat="1" applyFont="1" applyFill="1" applyBorder="1"/>
    <xf numFmtId="4" fontId="2" fillId="2" borderId="0" xfId="0" applyNumberFormat="1" applyFont="1" applyFill="1" applyBorder="1"/>
    <xf numFmtId="43" fontId="10" fillId="3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Alignment="1">
      <alignment vertical="center" wrapText="1"/>
    </xf>
    <xf numFmtId="43" fontId="11" fillId="0" borderId="3" xfId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43" fontId="10" fillId="0" borderId="3" xfId="1" applyFont="1" applyBorder="1" applyAlignment="1">
      <alignment horizontal="center" vertical="center"/>
    </xf>
    <xf numFmtId="0" fontId="2" fillId="0" borderId="3" xfId="0" applyFont="1" applyBorder="1"/>
    <xf numFmtId="0" fontId="10" fillId="0" borderId="3" xfId="0" applyFont="1" applyBorder="1" applyAlignment="1">
      <alignment vertical="center"/>
    </xf>
    <xf numFmtId="0" fontId="12" fillId="0" borderId="0" xfId="0" applyFont="1"/>
    <xf numFmtId="4" fontId="2" fillId="2" borderId="0" xfId="0" applyNumberFormat="1" applyFont="1" applyFill="1"/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3" fillId="2" borderId="0" xfId="0" applyFont="1" applyFill="1" applyAlignment="1">
      <alignment vertical="center"/>
    </xf>
    <xf numFmtId="43" fontId="13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49" fontId="4" fillId="3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/>
    <xf numFmtId="164" fontId="5" fillId="2" borderId="14" xfId="0" applyNumberFormat="1" applyFont="1" applyFill="1" applyBorder="1"/>
    <xf numFmtId="164" fontId="5" fillId="2" borderId="10" xfId="0" applyNumberFormat="1" applyFont="1" applyFill="1" applyBorder="1"/>
    <xf numFmtId="49" fontId="4" fillId="2" borderId="14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164" fontId="15" fillId="2" borderId="5" xfId="0" applyNumberFormat="1" applyFont="1" applyFill="1" applyBorder="1"/>
    <xf numFmtId="164" fontId="5" fillId="2" borderId="7" xfId="0" applyNumberFormat="1" applyFont="1" applyFill="1" applyBorder="1"/>
    <xf numFmtId="49" fontId="4" fillId="2" borderId="7" xfId="0" applyNumberFormat="1" applyFont="1" applyFill="1" applyBorder="1" applyAlignment="1">
      <alignment horizontal="left"/>
    </xf>
    <xf numFmtId="4" fontId="8" fillId="3" borderId="3" xfId="3" applyNumberFormat="1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/>
    </xf>
    <xf numFmtId="43" fontId="5" fillId="2" borderId="6" xfId="1" applyFont="1" applyFill="1" applyBorder="1"/>
    <xf numFmtId="43" fontId="4" fillId="3" borderId="14" xfId="1" applyFont="1" applyFill="1" applyBorder="1" applyAlignment="1">
      <alignment horizontal="center" vertical="center"/>
    </xf>
    <xf numFmtId="0" fontId="8" fillId="2" borderId="0" xfId="0" applyFont="1" applyFill="1"/>
    <xf numFmtId="164" fontId="5" fillId="2" borderId="3" xfId="0" applyNumberFormat="1" applyFont="1" applyFill="1" applyBorder="1"/>
    <xf numFmtId="49" fontId="6" fillId="2" borderId="3" xfId="0" applyNumberFormat="1" applyFont="1" applyFill="1" applyBorder="1" applyAlignment="1">
      <alignment horizontal="left"/>
    </xf>
    <xf numFmtId="0" fontId="8" fillId="3" borderId="3" xfId="4" applyFont="1" applyFill="1" applyBorder="1" applyAlignment="1">
      <alignment horizontal="center" vertical="center" wrapText="1"/>
    </xf>
    <xf numFmtId="0" fontId="5" fillId="2" borderId="0" xfId="0" applyFont="1" applyFill="1"/>
    <xf numFmtId="43" fontId="5" fillId="2" borderId="10" xfId="1" applyFont="1" applyFill="1" applyBorder="1"/>
    <xf numFmtId="43" fontId="5" fillId="2" borderId="14" xfId="1" applyFont="1" applyFill="1" applyBorder="1"/>
    <xf numFmtId="49" fontId="4" fillId="2" borderId="11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/>
    </xf>
    <xf numFmtId="43" fontId="5" fillId="2" borderId="4" xfId="1" applyFont="1" applyFill="1" applyBorder="1"/>
    <xf numFmtId="43" fontId="5" fillId="2" borderId="7" xfId="1" applyFont="1" applyFill="1" applyBorder="1"/>
    <xf numFmtId="49" fontId="6" fillId="2" borderId="13" xfId="0" applyNumberFormat="1" applyFont="1" applyFill="1" applyBorder="1" applyAlignment="1">
      <alignment horizontal="left"/>
    </xf>
    <xf numFmtId="0" fontId="8" fillId="3" borderId="7" xfId="4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/>
    <xf numFmtId="10" fontId="2" fillId="2" borderId="6" xfId="2" applyNumberFormat="1" applyFont="1" applyFill="1" applyBorder="1"/>
    <xf numFmtId="164" fontId="2" fillId="2" borderId="7" xfId="0" applyNumberFormat="1" applyFont="1" applyFill="1" applyBorder="1"/>
    <xf numFmtId="10" fontId="2" fillId="2" borderId="7" xfId="2" applyNumberFormat="1" applyFont="1" applyFill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2" borderId="14" xfId="0" applyNumberFormat="1" applyFont="1" applyFill="1" applyBorder="1"/>
    <xf numFmtId="49" fontId="4" fillId="2" borderId="7" xfId="0" applyNumberFormat="1" applyFont="1" applyFill="1" applyBorder="1" applyAlignment="1">
      <alignment horizontal="left" wrapText="1"/>
    </xf>
    <xf numFmtId="164" fontId="8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 wrapText="1"/>
    </xf>
    <xf numFmtId="43" fontId="2" fillId="2" borderId="6" xfId="1" applyFont="1" applyFill="1" applyBorder="1"/>
    <xf numFmtId="164" fontId="4" fillId="2" borderId="14" xfId="0" applyNumberFormat="1" applyFont="1" applyFill="1" applyBorder="1"/>
    <xf numFmtId="4" fontId="2" fillId="0" borderId="14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" fontId="2" fillId="0" borderId="6" xfId="3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4" fillId="2" borderId="13" xfId="0" applyNumberFormat="1" applyFont="1" applyFill="1" applyBorder="1" applyAlignment="1">
      <alignment horizontal="left"/>
    </xf>
    <xf numFmtId="43" fontId="8" fillId="2" borderId="6" xfId="1" applyFont="1" applyFill="1" applyBorder="1"/>
    <xf numFmtId="43" fontId="2" fillId="4" borderId="6" xfId="1" applyFont="1" applyFill="1" applyBorder="1"/>
    <xf numFmtId="43" fontId="2" fillId="0" borderId="6" xfId="1" applyFont="1" applyFill="1" applyBorder="1"/>
    <xf numFmtId="43" fontId="2" fillId="4" borderId="7" xfId="1" applyFont="1" applyFill="1" applyBorder="1"/>
    <xf numFmtId="0" fontId="2" fillId="2" borderId="14" xfId="0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12" xfId="0" applyFont="1" applyFill="1" applyBorder="1"/>
    <xf numFmtId="4" fontId="2" fillId="0" borderId="6" xfId="3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4" fontId="2" fillId="0" borderId="7" xfId="0" applyNumberFormat="1" applyFont="1" applyBorder="1" applyAlignment="1"/>
    <xf numFmtId="0" fontId="2" fillId="0" borderId="7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 vertical="center"/>
    </xf>
    <xf numFmtId="43" fontId="2" fillId="3" borderId="3" xfId="1" applyFont="1" applyFill="1" applyBorder="1"/>
    <xf numFmtId="0" fontId="0" fillId="0" borderId="14" xfId="0" applyBorder="1"/>
    <xf numFmtId="0" fontId="2" fillId="3" borderId="3" xfId="0" applyFont="1" applyFill="1" applyBorder="1"/>
    <xf numFmtId="43" fontId="8" fillId="2" borderId="14" xfId="1" applyFont="1" applyFill="1" applyBorder="1"/>
    <xf numFmtId="43" fontId="2" fillId="2" borderId="7" xfId="1" applyFont="1" applyFill="1" applyBorder="1"/>
    <xf numFmtId="0" fontId="16" fillId="2" borderId="0" xfId="0" applyFont="1" applyFill="1" applyBorder="1"/>
    <xf numFmtId="164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/>
    <xf numFmtId="164" fontId="4" fillId="3" borderId="16" xfId="0" applyNumberFormat="1" applyFont="1" applyFill="1" applyBorder="1"/>
    <xf numFmtId="164" fontId="4" fillId="3" borderId="9" xfId="0" applyNumberFormat="1" applyFont="1" applyFill="1" applyBorder="1"/>
    <xf numFmtId="164" fontId="5" fillId="2" borderId="2" xfId="0" applyNumberFormat="1" applyFont="1" applyFill="1" applyBorder="1"/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/>
    <xf numFmtId="0" fontId="8" fillId="2" borderId="0" xfId="0" applyFont="1" applyFill="1" applyBorder="1"/>
    <xf numFmtId="0" fontId="5" fillId="0" borderId="0" xfId="0" applyFont="1"/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justify"/>
    </xf>
    <xf numFmtId="0" fontId="6" fillId="2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18" fillId="2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" fillId="2" borderId="2" xfId="0" applyFont="1" applyFill="1" applyBorder="1"/>
    <xf numFmtId="0" fontId="6" fillId="2" borderId="2" xfId="0" applyFont="1" applyFill="1" applyBorder="1"/>
    <xf numFmtId="0" fontId="4" fillId="2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</cellXfs>
  <cellStyles count="5">
    <cellStyle name="Millares" xfId="1" builtinId="3"/>
    <cellStyle name="Millares 2" xfId="3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127772</xdr:colOff>
      <xdr:row>36</xdr:row>
      <xdr:rowOff>108288</xdr:rowOff>
    </xdr:from>
    <xdr:ext cx="3240695" cy="937629"/>
    <xdr:sp macro="" textlink="">
      <xdr:nvSpPr>
        <xdr:cNvPr id="2" name="Rectángulo 1"/>
        <xdr:cNvSpPr/>
      </xdr:nvSpPr>
      <xdr:spPr>
        <a:xfrm>
          <a:off x="9376547" y="6966288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116566</xdr:colOff>
      <xdr:row>45</xdr:row>
      <xdr:rowOff>153112</xdr:rowOff>
    </xdr:from>
    <xdr:ext cx="3240695" cy="937629"/>
    <xdr:sp macro="" textlink="">
      <xdr:nvSpPr>
        <xdr:cNvPr id="3" name="Rectángulo 2"/>
        <xdr:cNvSpPr/>
      </xdr:nvSpPr>
      <xdr:spPr>
        <a:xfrm>
          <a:off x="7584166" y="87256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874084</xdr:colOff>
      <xdr:row>54</xdr:row>
      <xdr:rowOff>215865</xdr:rowOff>
    </xdr:from>
    <xdr:ext cx="3240695" cy="937629"/>
    <xdr:sp macro="" textlink="">
      <xdr:nvSpPr>
        <xdr:cNvPr id="4" name="Rectángulo 3"/>
        <xdr:cNvSpPr/>
      </xdr:nvSpPr>
      <xdr:spPr>
        <a:xfrm>
          <a:off x="10122859" y="1047429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1138542</xdr:colOff>
      <xdr:row>61</xdr:row>
      <xdr:rowOff>76912</xdr:rowOff>
    </xdr:from>
    <xdr:ext cx="3240695" cy="937629"/>
    <xdr:sp macro="" textlink="">
      <xdr:nvSpPr>
        <xdr:cNvPr id="5" name="Rectángulo 4"/>
        <xdr:cNvSpPr/>
      </xdr:nvSpPr>
      <xdr:spPr>
        <a:xfrm>
          <a:off x="8606142" y="116974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116566</xdr:colOff>
      <xdr:row>141</xdr:row>
      <xdr:rowOff>209141</xdr:rowOff>
    </xdr:from>
    <xdr:ext cx="3240695" cy="937629"/>
    <xdr:sp macro="" textlink="">
      <xdr:nvSpPr>
        <xdr:cNvPr id="6" name="Rectángulo 5"/>
        <xdr:cNvSpPr/>
      </xdr:nvSpPr>
      <xdr:spPr>
        <a:xfrm>
          <a:off x="9365341" y="27050591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201731</xdr:colOff>
      <xdr:row>158</xdr:row>
      <xdr:rowOff>148630</xdr:rowOff>
    </xdr:from>
    <xdr:ext cx="3240695" cy="937629"/>
    <xdr:sp macro="" textlink="">
      <xdr:nvSpPr>
        <xdr:cNvPr id="7" name="Rectángulo 6"/>
        <xdr:cNvSpPr/>
      </xdr:nvSpPr>
      <xdr:spPr>
        <a:xfrm>
          <a:off x="7669331" y="3024763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262900</xdr:colOff>
      <xdr:row>151</xdr:row>
      <xdr:rowOff>323443</xdr:rowOff>
    </xdr:from>
    <xdr:ext cx="1316451" cy="405432"/>
    <xdr:sp macro="" textlink="">
      <xdr:nvSpPr>
        <xdr:cNvPr id="8" name="Rectángulo 7"/>
        <xdr:cNvSpPr/>
      </xdr:nvSpPr>
      <xdr:spPr>
        <a:xfrm>
          <a:off x="7730500" y="28955593"/>
          <a:ext cx="131645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64737</xdr:colOff>
      <xdr:row>225</xdr:row>
      <xdr:rowOff>245001</xdr:rowOff>
    </xdr:from>
    <xdr:ext cx="1712777" cy="515013"/>
    <xdr:sp macro="" textlink="">
      <xdr:nvSpPr>
        <xdr:cNvPr id="9" name="Rectángulo 8"/>
        <xdr:cNvSpPr/>
      </xdr:nvSpPr>
      <xdr:spPr>
        <a:xfrm>
          <a:off x="9313512" y="43050351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60254</xdr:colOff>
      <xdr:row>220</xdr:row>
      <xdr:rowOff>5195</xdr:rowOff>
    </xdr:from>
    <xdr:ext cx="1712777" cy="515013"/>
    <xdr:sp macro="" textlink="">
      <xdr:nvSpPr>
        <xdr:cNvPr id="10" name="Rectángulo 9"/>
        <xdr:cNvSpPr/>
      </xdr:nvSpPr>
      <xdr:spPr>
        <a:xfrm>
          <a:off x="9309029" y="41915195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66978</xdr:colOff>
      <xdr:row>213</xdr:row>
      <xdr:rowOff>236035</xdr:rowOff>
    </xdr:from>
    <xdr:ext cx="1712777" cy="515013"/>
    <xdr:sp macro="" textlink="">
      <xdr:nvSpPr>
        <xdr:cNvPr id="11" name="Rectángulo 10"/>
        <xdr:cNvSpPr/>
      </xdr:nvSpPr>
      <xdr:spPr>
        <a:xfrm>
          <a:off x="9315753" y="40764910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1619158</xdr:colOff>
      <xdr:row>510</xdr:row>
      <xdr:rowOff>163705</xdr:rowOff>
    </xdr:from>
    <xdr:ext cx="184730" cy="937629"/>
    <xdr:sp macro="" textlink="">
      <xdr:nvSpPr>
        <xdr:cNvPr id="12" name="Rectángulo 11"/>
        <xdr:cNvSpPr/>
      </xdr:nvSpPr>
      <xdr:spPr>
        <a:xfrm>
          <a:off x="9086758" y="9731870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2T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PC-GTO-CEPT-2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Junio del 2018</v>
          </cell>
        </row>
        <row r="7">
          <cell r="F7" t="str">
            <v>Colegio de Educación Profesional Técnica del Estado de Guanajuato</v>
          </cell>
        </row>
        <row r="13">
          <cell r="I13">
            <v>149702991.34999999</v>
          </cell>
        </row>
        <row r="32">
          <cell r="D32">
            <v>16.18</v>
          </cell>
        </row>
        <row r="34">
          <cell r="D34">
            <v>184729239.17000002</v>
          </cell>
        </row>
        <row r="47">
          <cell r="I47">
            <v>93.02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</sheetNames>
    <sheetDataSet>
      <sheetData sheetId="0">
        <row r="3">
          <cell r="A3" t="str">
            <v>Al 30 de Junio del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3:N654"/>
  <sheetViews>
    <sheetView showGridLines="0" tabSelected="1" zoomScale="64" zoomScaleNormal="64" workbookViewId="0">
      <selection activeCell="B14" sqref="B14"/>
    </sheetView>
  </sheetViews>
  <sheetFormatPr baseColWidth="10" defaultColWidth="0" defaultRowHeight="12.75"/>
  <cols>
    <col min="1" max="1" width="11.42578125" style="1" customWidth="1"/>
    <col min="2" max="2" width="100.5703125" style="1" customWidth="1"/>
    <col min="3" max="6" width="26.7109375" style="1" customWidth="1"/>
    <col min="7" max="7" width="18" style="1" customWidth="1"/>
    <col min="8" max="8" width="11.42578125" style="1" customWidth="1"/>
    <col min="9" max="9" width="17.140625" style="1" customWidth="1"/>
    <col min="10" max="12" width="11.42578125" style="1" customWidth="1"/>
    <col min="13" max="14" width="0" style="1" hidden="1" customWidth="1"/>
    <col min="15" max="16384" width="11.42578125" style="1" hidden="1"/>
  </cols>
  <sheetData>
    <row r="3" spans="1:12" ht="4.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5" customHeight="1">
      <c r="A4" s="170" t="s">
        <v>538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24" customHeight="1">
      <c r="A5" s="170" t="str">
        <f>+[2]PC!$A$3</f>
        <v>Al 30 de Junio del 2018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7" spans="1:12">
      <c r="B7" s="169"/>
      <c r="C7" s="162"/>
      <c r="D7" s="161"/>
      <c r="E7" s="8"/>
      <c r="F7" s="169" t="s">
        <v>537</v>
      </c>
      <c r="G7" s="168" t="str">
        <f>+[1]EA!F7</f>
        <v>Colegio de Educación Profesional Técnica del Estado de Guanajuato</v>
      </c>
      <c r="H7" s="165"/>
      <c r="I7" s="167"/>
      <c r="J7" s="165"/>
      <c r="K7" s="166"/>
      <c r="L7" s="165"/>
    </row>
    <row r="9" spans="1:12" ht="15">
      <c r="A9" s="164" t="s">
        <v>536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12">
      <c r="B10" s="163"/>
      <c r="C10" s="162"/>
      <c r="D10" s="161"/>
      <c r="E10" s="8"/>
      <c r="F10" s="160"/>
    </row>
    <row r="11" spans="1:12">
      <c r="B11" s="67" t="s">
        <v>535</v>
      </c>
      <c r="C11" s="159"/>
      <c r="D11" s="157"/>
      <c r="E11" s="157"/>
      <c r="F11" s="157"/>
    </row>
    <row r="12" spans="1:12">
      <c r="B12" s="158" t="s">
        <v>534</v>
      </c>
      <c r="C12" s="156"/>
      <c r="D12" s="157"/>
      <c r="E12" s="157"/>
      <c r="F12" s="157"/>
    </row>
    <row r="13" spans="1:12">
      <c r="C13" s="156"/>
    </row>
    <row r="14" spans="1:12">
      <c r="B14" s="143" t="s">
        <v>533</v>
      </c>
      <c r="C14" s="8"/>
      <c r="D14" s="8"/>
      <c r="E14" s="8"/>
    </row>
    <row r="15" spans="1:12">
      <c r="B15" s="155"/>
      <c r="C15" s="8"/>
      <c r="D15" s="8"/>
      <c r="E15" s="8"/>
    </row>
    <row r="16" spans="1:12" ht="20.25" customHeight="1">
      <c r="B16" s="137" t="s">
        <v>532</v>
      </c>
      <c r="C16" s="68" t="s">
        <v>348</v>
      </c>
      <c r="D16" s="68" t="s">
        <v>247</v>
      </c>
      <c r="E16" s="68" t="s">
        <v>531</v>
      </c>
    </row>
    <row r="17" spans="2:5">
      <c r="B17" s="77" t="s">
        <v>530</v>
      </c>
      <c r="C17" s="76"/>
      <c r="D17" s="76">
        <v>0</v>
      </c>
      <c r="E17" s="76">
        <v>0</v>
      </c>
    </row>
    <row r="18" spans="2:5">
      <c r="B18" s="74"/>
      <c r="C18" s="73"/>
      <c r="D18" s="73">
        <v>0</v>
      </c>
      <c r="E18" s="73">
        <v>0</v>
      </c>
    </row>
    <row r="19" spans="2:5">
      <c r="B19" s="74" t="s">
        <v>529</v>
      </c>
      <c r="C19" s="98">
        <v>461384.77</v>
      </c>
      <c r="D19" s="73">
        <v>0</v>
      </c>
      <c r="E19" s="73">
        <v>0</v>
      </c>
    </row>
    <row r="20" spans="2:5">
      <c r="B20" s="74"/>
      <c r="C20" s="73"/>
      <c r="D20" s="73">
        <v>0</v>
      </c>
      <c r="E20" s="73">
        <v>0</v>
      </c>
    </row>
    <row r="21" spans="2:5">
      <c r="B21" s="72" t="s">
        <v>528</v>
      </c>
      <c r="C21" s="70"/>
      <c r="D21" s="70">
        <v>0</v>
      </c>
      <c r="E21" s="70">
        <v>0</v>
      </c>
    </row>
    <row r="22" spans="2:5">
      <c r="B22" s="155"/>
      <c r="C22" s="14">
        <f>SUM(C17:C21)</f>
        <v>461384.77</v>
      </c>
      <c r="D22" s="68"/>
      <c r="E22" s="14">
        <f>SUM(E17:E21)</f>
        <v>0</v>
      </c>
    </row>
    <row r="23" spans="2:5">
      <c r="B23" s="155"/>
      <c r="C23" s="8"/>
      <c r="D23" s="8"/>
      <c r="E23" s="8"/>
    </row>
    <row r="24" spans="2:5">
      <c r="B24" s="143" t="s">
        <v>527</v>
      </c>
      <c r="C24" s="154"/>
      <c r="D24" s="8"/>
      <c r="E24" s="8"/>
    </row>
    <row r="26" spans="2:5" ht="18.75" customHeight="1">
      <c r="B26" s="137" t="s">
        <v>526</v>
      </c>
      <c r="C26" s="68" t="s">
        <v>348</v>
      </c>
      <c r="D26" s="68" t="s">
        <v>525</v>
      </c>
      <c r="E26" s="68" t="s">
        <v>524</v>
      </c>
    </row>
    <row r="27" spans="2:5">
      <c r="B27" s="18" t="s">
        <v>523</v>
      </c>
      <c r="C27" s="98">
        <v>1464700.43</v>
      </c>
      <c r="D27" s="98">
        <v>1300046.6299999999</v>
      </c>
      <c r="E27" s="98">
        <v>1795512.49</v>
      </c>
    </row>
    <row r="28" spans="2:5">
      <c r="B28" s="18" t="s">
        <v>522</v>
      </c>
      <c r="C28" s="98">
        <v>12615682.939999999</v>
      </c>
      <c r="D28" s="98">
        <v>10509227.01</v>
      </c>
      <c r="E28" s="98">
        <v>12876999.789999999</v>
      </c>
    </row>
    <row r="29" spans="2:5">
      <c r="B29" s="18" t="s">
        <v>521</v>
      </c>
      <c r="C29" s="98">
        <v>0</v>
      </c>
      <c r="D29" s="98">
        <v>7631</v>
      </c>
      <c r="E29" s="98">
        <v>7631</v>
      </c>
    </row>
    <row r="30" spans="2:5">
      <c r="B30" s="74" t="s">
        <v>520</v>
      </c>
      <c r="C30" s="106">
        <f>+SUM(C27:C29)</f>
        <v>14080383.369999999</v>
      </c>
      <c r="D30" s="106">
        <f>+SUM(D27:D29)</f>
        <v>11816904.640000001</v>
      </c>
      <c r="E30" s="106">
        <f>+SUM(E27:E29)</f>
        <v>14680143.279999999</v>
      </c>
    </row>
    <row r="31" spans="2:5">
      <c r="B31" s="74"/>
      <c r="C31" s="98"/>
      <c r="D31" s="98"/>
      <c r="E31" s="98"/>
    </row>
    <row r="32" spans="2:5" ht="14.25" customHeight="1">
      <c r="B32" s="74" t="s">
        <v>519</v>
      </c>
      <c r="C32" s="108">
        <v>0</v>
      </c>
      <c r="D32" s="108">
        <v>0</v>
      </c>
      <c r="E32" s="108">
        <v>0</v>
      </c>
    </row>
    <row r="33" spans="2:6" ht="14.25" customHeight="1">
      <c r="B33" s="74"/>
      <c r="C33" s="98"/>
      <c r="D33" s="98"/>
      <c r="E33" s="98"/>
    </row>
    <row r="34" spans="2:6" ht="14.25" customHeight="1">
      <c r="B34" s="72"/>
      <c r="C34" s="104"/>
      <c r="D34" s="104"/>
      <c r="E34" s="104"/>
    </row>
    <row r="35" spans="2:6" ht="14.25" customHeight="1">
      <c r="C35" s="14">
        <f>SUM(C30:C34)</f>
        <v>14080383.369999999</v>
      </c>
      <c r="D35" s="14">
        <f>SUM(D30:D34)</f>
        <v>11816904.640000001</v>
      </c>
      <c r="E35" s="14">
        <f>SUM(E30:E34)</f>
        <v>14680143.279999999</v>
      </c>
    </row>
    <row r="36" spans="2:6" ht="14.25" customHeight="1">
      <c r="C36" s="153"/>
      <c r="D36" s="153"/>
      <c r="E36" s="153"/>
    </row>
    <row r="37" spans="2:6" ht="23.25" customHeight="1">
      <c r="B37" s="137" t="s">
        <v>518</v>
      </c>
      <c r="C37" s="68" t="s">
        <v>348</v>
      </c>
      <c r="D37" s="68" t="s">
        <v>423</v>
      </c>
      <c r="E37" s="68" t="s">
        <v>422</v>
      </c>
      <c r="F37" s="68" t="s">
        <v>421</v>
      </c>
    </row>
    <row r="38" spans="2:6" ht="14.25" customHeight="1">
      <c r="B38" s="74" t="s">
        <v>517</v>
      </c>
      <c r="C38" s="98"/>
      <c r="D38" s="98"/>
      <c r="E38" s="98"/>
      <c r="F38" s="98"/>
    </row>
    <row r="39" spans="2:6" ht="14.25" customHeight="1">
      <c r="B39" s="74"/>
      <c r="C39" s="98"/>
      <c r="D39" s="98"/>
      <c r="E39" s="98"/>
      <c r="F39" s="98"/>
    </row>
    <row r="40" spans="2:6" ht="14.25" customHeight="1">
      <c r="B40" s="74" t="s">
        <v>516</v>
      </c>
      <c r="C40" s="98"/>
      <c r="D40" s="98"/>
      <c r="E40" s="98"/>
      <c r="F40" s="98"/>
    </row>
    <row r="41" spans="2:6" ht="14.25" customHeight="1">
      <c r="B41" s="72"/>
      <c r="C41" s="104"/>
      <c r="D41" s="104"/>
      <c r="E41" s="104"/>
      <c r="F41" s="104"/>
    </row>
    <row r="42" spans="2:6" ht="14.25" customHeight="1">
      <c r="C42" s="14">
        <f>SUM(C37:C41)</f>
        <v>0</v>
      </c>
      <c r="D42" s="14">
        <f>SUM(D37:D41)</f>
        <v>0</v>
      </c>
      <c r="E42" s="14">
        <f>SUM(E37:E41)</f>
        <v>0</v>
      </c>
      <c r="F42" s="14">
        <f>SUM(F37:F41)</f>
        <v>0</v>
      </c>
    </row>
    <row r="43" spans="2:6" ht="14.25" customHeight="1"/>
    <row r="44" spans="2:6" ht="14.25" customHeight="1">
      <c r="B44" s="143" t="s">
        <v>515</v>
      </c>
    </row>
    <row r="45" spans="2:6" ht="14.25" customHeight="1">
      <c r="B45" s="83"/>
    </row>
    <row r="46" spans="2:6" ht="24" customHeight="1">
      <c r="B46" s="137" t="s">
        <v>514</v>
      </c>
      <c r="C46" s="68" t="s">
        <v>348</v>
      </c>
      <c r="D46" s="68" t="s">
        <v>513</v>
      </c>
    </row>
    <row r="47" spans="2:6" ht="14.25" customHeight="1">
      <c r="B47" s="77" t="s">
        <v>512</v>
      </c>
      <c r="C47" s="76"/>
      <c r="D47" s="76">
        <v>0</v>
      </c>
    </row>
    <row r="48" spans="2:6" ht="14.25" customHeight="1">
      <c r="B48" s="74"/>
      <c r="C48" s="73"/>
      <c r="D48" s="73">
        <v>0</v>
      </c>
    </row>
    <row r="49" spans="2:7" ht="14.25" customHeight="1">
      <c r="B49" s="74" t="s">
        <v>511</v>
      </c>
      <c r="C49" s="73"/>
      <c r="D49" s="73"/>
    </row>
    <row r="50" spans="2:7" ht="14.25" customHeight="1">
      <c r="B50" s="72"/>
      <c r="C50" s="70"/>
      <c r="D50" s="70">
        <v>0</v>
      </c>
    </row>
    <row r="51" spans="2:7" ht="14.25" customHeight="1">
      <c r="B51" s="145"/>
      <c r="C51" s="68">
        <f>SUM(C46:C50)</f>
        <v>0</v>
      </c>
      <c r="D51" s="68"/>
    </row>
    <row r="52" spans="2:7" ht="14.25" customHeight="1">
      <c r="B52" s="145"/>
      <c r="C52" s="69"/>
      <c r="D52" s="69"/>
    </row>
    <row r="53" spans="2:7" ht="14.25" customHeight="1">
      <c r="B53" s="143" t="s">
        <v>510</v>
      </c>
    </row>
    <row r="54" spans="2:7" ht="14.25" customHeight="1">
      <c r="B54" s="83"/>
    </row>
    <row r="55" spans="2:7" ht="27.75" customHeight="1">
      <c r="B55" s="137" t="s">
        <v>509</v>
      </c>
      <c r="C55" s="68" t="s">
        <v>348</v>
      </c>
      <c r="D55" s="68" t="s">
        <v>247</v>
      </c>
      <c r="E55" s="68" t="s">
        <v>352</v>
      </c>
      <c r="F55" s="152" t="s">
        <v>508</v>
      </c>
      <c r="G55" s="68" t="s">
        <v>507</v>
      </c>
    </row>
    <row r="56" spans="2:7" ht="14.25" customHeight="1">
      <c r="B56" s="91" t="s">
        <v>506</v>
      </c>
      <c r="C56" s="69"/>
      <c r="D56" s="69">
        <v>0</v>
      </c>
      <c r="E56" s="69">
        <v>0</v>
      </c>
      <c r="F56" s="69">
        <v>0</v>
      </c>
      <c r="G56" s="16">
        <v>0</v>
      </c>
    </row>
    <row r="57" spans="2:7" ht="14.25" customHeight="1">
      <c r="B57" s="91"/>
      <c r="C57" s="69"/>
      <c r="D57" s="69">
        <v>0</v>
      </c>
      <c r="E57" s="69">
        <v>0</v>
      </c>
      <c r="F57" s="69">
        <v>0</v>
      </c>
      <c r="G57" s="16">
        <v>0</v>
      </c>
    </row>
    <row r="58" spans="2:7" ht="14.25" customHeight="1">
      <c r="B58" s="91"/>
      <c r="C58" s="69"/>
      <c r="D58" s="69">
        <v>0</v>
      </c>
      <c r="E58" s="69">
        <v>0</v>
      </c>
      <c r="F58" s="69">
        <v>0</v>
      </c>
      <c r="G58" s="16">
        <v>0</v>
      </c>
    </row>
    <row r="59" spans="2:7" ht="14.25" customHeight="1">
      <c r="B59" s="90"/>
      <c r="C59" s="151"/>
      <c r="D59" s="151">
        <v>0</v>
      </c>
      <c r="E59" s="151">
        <v>0</v>
      </c>
      <c r="F59" s="151">
        <v>0</v>
      </c>
      <c r="G59" s="71">
        <v>0</v>
      </c>
    </row>
    <row r="60" spans="2:7" ht="15" customHeight="1">
      <c r="B60" s="145"/>
      <c r="C60" s="68">
        <f>SUM(C55:C59)</f>
        <v>0</v>
      </c>
      <c r="D60" s="150">
        <v>0</v>
      </c>
      <c r="E60" s="149">
        <v>0</v>
      </c>
      <c r="F60" s="149">
        <v>0</v>
      </c>
      <c r="G60" s="148">
        <v>0</v>
      </c>
    </row>
    <row r="61" spans="2:7">
      <c r="B61" s="145"/>
      <c r="C61" s="144"/>
      <c r="D61" s="144"/>
      <c r="E61" s="144"/>
      <c r="F61" s="144"/>
      <c r="G61" s="144"/>
    </row>
    <row r="62" spans="2:7" ht="26.25" customHeight="1">
      <c r="B62" s="137" t="s">
        <v>505</v>
      </c>
      <c r="C62" s="68" t="s">
        <v>348</v>
      </c>
      <c r="D62" s="68" t="s">
        <v>247</v>
      </c>
      <c r="E62" s="68" t="s">
        <v>504</v>
      </c>
      <c r="F62" s="144"/>
      <c r="G62" s="144"/>
    </row>
    <row r="63" spans="2:7">
      <c r="B63" s="77" t="s">
        <v>503</v>
      </c>
      <c r="C63" s="16"/>
      <c r="D63" s="73">
        <v>0</v>
      </c>
      <c r="E63" s="73">
        <v>0</v>
      </c>
      <c r="F63" s="144"/>
      <c r="G63" s="144"/>
    </row>
    <row r="64" spans="2:7">
      <c r="B64" s="72"/>
      <c r="C64" s="16"/>
      <c r="D64" s="73">
        <v>0</v>
      </c>
      <c r="E64" s="73">
        <v>0</v>
      </c>
      <c r="F64" s="144"/>
      <c r="G64" s="144"/>
    </row>
    <row r="65" spans="2:7" ht="16.5" customHeight="1">
      <c r="B65" s="145"/>
      <c r="C65" s="68">
        <f>SUM(C63:C64)</f>
        <v>0</v>
      </c>
      <c r="D65" s="147"/>
      <c r="E65" s="146"/>
      <c r="F65" s="144"/>
      <c r="G65" s="144"/>
    </row>
    <row r="66" spans="2:7">
      <c r="B66" s="145"/>
      <c r="C66" s="144"/>
      <c r="D66" s="144"/>
      <c r="E66" s="144"/>
      <c r="F66" s="144"/>
      <c r="G66" s="144"/>
    </row>
    <row r="67" spans="2:7">
      <c r="B67" s="143" t="s">
        <v>502</v>
      </c>
    </row>
    <row r="68" spans="2:7">
      <c r="B68" s="83"/>
    </row>
    <row r="69" spans="2:7" ht="24" customHeight="1">
      <c r="B69" s="137" t="s">
        <v>501</v>
      </c>
      <c r="C69" s="68" t="s">
        <v>45</v>
      </c>
      <c r="D69" s="68" t="s">
        <v>44</v>
      </c>
      <c r="E69" s="68" t="s">
        <v>43</v>
      </c>
      <c r="F69" s="68" t="s">
        <v>431</v>
      </c>
    </row>
    <row r="70" spans="2:7">
      <c r="B70" s="22" t="s">
        <v>500</v>
      </c>
      <c r="C70" s="142">
        <v>5563565</v>
      </c>
      <c r="D70" s="142">
        <v>5563565</v>
      </c>
      <c r="E70" s="108">
        <f>+C70-D70</f>
        <v>0</v>
      </c>
      <c r="F70" s="100"/>
    </row>
    <row r="71" spans="2:7">
      <c r="B71" s="18" t="s">
        <v>499</v>
      </c>
      <c r="C71" s="108">
        <v>150099289.03</v>
      </c>
      <c r="D71" s="108">
        <v>150099289.03</v>
      </c>
      <c r="E71" s="108">
        <f>+C71-D71</f>
        <v>0</v>
      </c>
      <c r="F71" s="98"/>
    </row>
    <row r="72" spans="2:7">
      <c r="B72" s="18" t="s">
        <v>498</v>
      </c>
      <c r="C72" s="108">
        <v>52490785.600000001</v>
      </c>
      <c r="D72" s="108">
        <v>52490785.600000001</v>
      </c>
      <c r="E72" s="108">
        <f>+C72-D72</f>
        <v>0</v>
      </c>
      <c r="F72" s="98"/>
    </row>
    <row r="73" spans="2:7">
      <c r="B73" s="18" t="s">
        <v>497</v>
      </c>
      <c r="C73" s="108">
        <v>762657458.42999995</v>
      </c>
      <c r="D73" s="108">
        <v>762657458.42999995</v>
      </c>
      <c r="E73" s="108">
        <f>+C73-D73</f>
        <v>0</v>
      </c>
      <c r="F73" s="98"/>
    </row>
    <row r="74" spans="2:7">
      <c r="B74" s="18" t="s">
        <v>496</v>
      </c>
      <c r="C74" s="108">
        <v>3351160.71</v>
      </c>
      <c r="D74" s="108">
        <v>3351160.71</v>
      </c>
      <c r="E74" s="108">
        <f>+C74-D74</f>
        <v>0</v>
      </c>
      <c r="F74" s="98"/>
    </row>
    <row r="75" spans="2:7">
      <c r="B75" s="18" t="s">
        <v>495</v>
      </c>
      <c r="C75" s="108">
        <v>7000000</v>
      </c>
      <c r="D75" s="108">
        <v>7000000</v>
      </c>
      <c r="E75" s="108">
        <f>+C75-D75</f>
        <v>0</v>
      </c>
      <c r="F75" s="98"/>
    </row>
    <row r="76" spans="2:7">
      <c r="B76" s="18" t="s">
        <v>494</v>
      </c>
      <c r="C76" s="108">
        <v>44217391.299999997</v>
      </c>
      <c r="D76" s="108">
        <v>46530033.579999998</v>
      </c>
      <c r="E76" s="108">
        <f>+C76-D76</f>
        <v>-2312642.2800000012</v>
      </c>
      <c r="F76" s="98"/>
    </row>
    <row r="77" spans="2:7">
      <c r="B77" s="74" t="s">
        <v>493</v>
      </c>
      <c r="C77" s="122">
        <f>+SUM(C70:C76)</f>
        <v>1025379650.0699999</v>
      </c>
      <c r="D77" s="122">
        <f>+SUM(D70:D76)</f>
        <v>1027692292.35</v>
      </c>
      <c r="E77" s="122">
        <f>+C77-D77</f>
        <v>-2312642.2800000906</v>
      </c>
      <c r="F77" s="98">
        <v>0</v>
      </c>
    </row>
    <row r="78" spans="2:7">
      <c r="B78" s="18" t="s">
        <v>492</v>
      </c>
      <c r="C78" s="108">
        <v>5081262.78</v>
      </c>
      <c r="D78" s="108">
        <v>12002575.369999999</v>
      </c>
      <c r="E78" s="108">
        <f>+C78-D78</f>
        <v>-6921312.5899999989</v>
      </c>
      <c r="F78" s="98"/>
    </row>
    <row r="79" spans="2:7">
      <c r="B79" s="18" t="s">
        <v>491</v>
      </c>
      <c r="C79" s="108">
        <v>17238430.98</v>
      </c>
      <c r="D79" s="108">
        <v>17314578.600000001</v>
      </c>
      <c r="E79" s="108">
        <f>+C79-D79</f>
        <v>-76147.620000001043</v>
      </c>
      <c r="F79" s="98"/>
    </row>
    <row r="80" spans="2:7">
      <c r="B80" s="18" t="s">
        <v>490</v>
      </c>
      <c r="C80" s="108">
        <v>25284733.559999999</v>
      </c>
      <c r="D80" s="108">
        <v>25284733.559999999</v>
      </c>
      <c r="E80" s="108">
        <f>+C80-D80</f>
        <v>0</v>
      </c>
      <c r="F80" s="98"/>
    </row>
    <row r="81" spans="2:6">
      <c r="B81" s="18" t="s">
        <v>489</v>
      </c>
      <c r="C81" s="108">
        <v>1300594</v>
      </c>
      <c r="D81" s="108">
        <v>1300752.1200000001</v>
      </c>
      <c r="E81" s="108">
        <f>+C81-D81</f>
        <v>-158.12000000011176</v>
      </c>
      <c r="F81" s="98"/>
    </row>
    <row r="82" spans="2:6">
      <c r="B82" s="18" t="s">
        <v>488</v>
      </c>
      <c r="C82" s="108">
        <v>20406294.07</v>
      </c>
      <c r="D82" s="108">
        <v>34399767.119999997</v>
      </c>
      <c r="E82" s="108">
        <f>+C82-D82</f>
        <v>-13993473.049999997</v>
      </c>
      <c r="F82" s="98"/>
    </row>
    <row r="83" spans="2:6">
      <c r="B83" s="18" t="s">
        <v>487</v>
      </c>
      <c r="C83" s="108">
        <v>43840291.740000002</v>
      </c>
      <c r="D83" s="108">
        <v>46530689.399999999</v>
      </c>
      <c r="E83" s="108">
        <f>+C83-D83</f>
        <v>-2690397.6599999964</v>
      </c>
      <c r="F83" s="98"/>
    </row>
    <row r="84" spans="2:6">
      <c r="B84" s="18" t="s">
        <v>486</v>
      </c>
      <c r="C84" s="108">
        <v>1661482.19</v>
      </c>
      <c r="D84" s="108">
        <v>3620083.64</v>
      </c>
      <c r="E84" s="108">
        <f>+C84-D84</f>
        <v>-1958601.4500000002</v>
      </c>
      <c r="F84" s="98"/>
    </row>
    <row r="85" spans="2:6">
      <c r="B85" s="18" t="s">
        <v>485</v>
      </c>
      <c r="C85" s="108">
        <v>4213885.07</v>
      </c>
      <c r="D85" s="108">
        <v>4213885.07</v>
      </c>
      <c r="E85" s="108">
        <f>+C85-D85</f>
        <v>0</v>
      </c>
      <c r="F85" s="98"/>
    </row>
    <row r="86" spans="2:6">
      <c r="B86" s="18" t="s">
        <v>484</v>
      </c>
      <c r="C86" s="108">
        <v>2306422.27</v>
      </c>
      <c r="D86" s="108">
        <v>2728801.82</v>
      </c>
      <c r="E86" s="108">
        <f>+C86-D86</f>
        <v>-422379.54999999981</v>
      </c>
      <c r="F86" s="98"/>
    </row>
    <row r="87" spans="2:6">
      <c r="B87" s="18" t="s">
        <v>483</v>
      </c>
      <c r="C87" s="108">
        <v>142800</v>
      </c>
      <c r="D87" s="108">
        <v>142800</v>
      </c>
      <c r="E87" s="108">
        <f>+C87-D87</f>
        <v>0</v>
      </c>
      <c r="F87" s="98"/>
    </row>
    <row r="88" spans="2:6">
      <c r="B88" s="18" t="s">
        <v>482</v>
      </c>
      <c r="C88" s="108">
        <v>1407887.68</v>
      </c>
      <c r="D88" s="108">
        <v>1429837.63</v>
      </c>
      <c r="E88" s="108">
        <f>+C88-D88</f>
        <v>-21949.949999999953</v>
      </c>
      <c r="F88" s="98"/>
    </row>
    <row r="89" spans="2:6">
      <c r="B89" s="18" t="s">
        <v>481</v>
      </c>
      <c r="C89" s="108">
        <v>2325083.96</v>
      </c>
      <c r="D89" s="108">
        <v>4554552.13</v>
      </c>
      <c r="E89" s="108">
        <f>+C89-D89</f>
        <v>-2229468.17</v>
      </c>
      <c r="F89" s="98"/>
    </row>
    <row r="90" spans="2:6">
      <c r="B90" s="18" t="s">
        <v>480</v>
      </c>
      <c r="C90" s="108">
        <v>484944.41</v>
      </c>
      <c r="D90" s="108">
        <v>484944.41</v>
      </c>
      <c r="E90" s="108">
        <f>+C90-D90</f>
        <v>0</v>
      </c>
      <c r="F90" s="98"/>
    </row>
    <row r="91" spans="2:6">
      <c r="B91" s="18" t="s">
        <v>479</v>
      </c>
      <c r="C91" s="108">
        <v>2626704.0099999998</v>
      </c>
      <c r="D91" s="108">
        <v>3801130.31</v>
      </c>
      <c r="E91" s="108">
        <f>+C91-D91</f>
        <v>-1174426.3000000003</v>
      </c>
      <c r="F91" s="98"/>
    </row>
    <row r="92" spans="2:6">
      <c r="B92" s="18" t="s">
        <v>478</v>
      </c>
      <c r="C92" s="108">
        <v>3592929.26</v>
      </c>
      <c r="D92" s="108">
        <v>3595383.5</v>
      </c>
      <c r="E92" s="108">
        <f>+C92-D92</f>
        <v>-2454.2400000002235</v>
      </c>
      <c r="F92" s="98"/>
    </row>
    <row r="93" spans="2:6">
      <c r="B93" s="18" t="s">
        <v>477</v>
      </c>
      <c r="C93" s="108">
        <v>2741.65</v>
      </c>
      <c r="D93" s="108">
        <v>44516.4</v>
      </c>
      <c r="E93" s="108">
        <f>+C93-D93</f>
        <v>-41774.75</v>
      </c>
      <c r="F93" s="98"/>
    </row>
    <row r="94" spans="2:6">
      <c r="B94" s="18" t="s">
        <v>476</v>
      </c>
      <c r="C94" s="108">
        <v>70371.55</v>
      </c>
      <c r="D94" s="108">
        <v>70371.55</v>
      </c>
      <c r="E94" s="108">
        <f>+C94-D94</f>
        <v>0</v>
      </c>
      <c r="F94" s="98"/>
    </row>
    <row r="95" spans="2:6">
      <c r="B95" s="18" t="s">
        <v>475</v>
      </c>
      <c r="C95" s="108">
        <v>4701972</v>
      </c>
      <c r="D95" s="108">
        <v>5054688</v>
      </c>
      <c r="E95" s="108">
        <f>+C95-D95</f>
        <v>-352716</v>
      </c>
      <c r="F95" s="98"/>
    </row>
    <row r="96" spans="2:6">
      <c r="B96" s="18" t="s">
        <v>474</v>
      </c>
      <c r="C96" s="108">
        <v>5767859.3099999996</v>
      </c>
      <c r="D96" s="108">
        <v>5767859.3099999996</v>
      </c>
      <c r="E96" s="108">
        <f>+C96-D96</f>
        <v>0</v>
      </c>
      <c r="F96" s="98"/>
    </row>
    <row r="97" spans="2:6">
      <c r="B97" s="18" t="s">
        <v>473</v>
      </c>
      <c r="C97" s="108">
        <v>56580</v>
      </c>
      <c r="D97" s="108">
        <v>56580</v>
      </c>
      <c r="E97" s="108">
        <f>+C97-D97</f>
        <v>0</v>
      </c>
      <c r="F97" s="98"/>
    </row>
    <row r="98" spans="2:6">
      <c r="B98" s="18" t="s">
        <v>472</v>
      </c>
      <c r="C98" s="108">
        <v>13852167.050000001</v>
      </c>
      <c r="D98" s="108">
        <v>19930255.75</v>
      </c>
      <c r="E98" s="108">
        <f>+C98-D98</f>
        <v>-6078088.6999999993</v>
      </c>
      <c r="F98" s="98"/>
    </row>
    <row r="99" spans="2:6">
      <c r="B99" s="18" t="s">
        <v>471</v>
      </c>
      <c r="C99" s="108">
        <v>3620680.72</v>
      </c>
      <c r="D99" s="108">
        <v>3620680.72</v>
      </c>
      <c r="E99" s="108">
        <f>+C99-D99</f>
        <v>0</v>
      </c>
      <c r="F99" s="98"/>
    </row>
    <row r="100" spans="2:6">
      <c r="B100" s="18" t="s">
        <v>470</v>
      </c>
      <c r="C100" s="108"/>
      <c r="D100" s="108">
        <v>11600</v>
      </c>
      <c r="E100" s="108">
        <f>+C100-D100</f>
        <v>-11600</v>
      </c>
      <c r="F100" s="98"/>
    </row>
    <row r="101" spans="2:6">
      <c r="B101" s="18" t="s">
        <v>469</v>
      </c>
      <c r="C101" s="108">
        <v>150651.88</v>
      </c>
      <c r="D101" s="108">
        <v>150651.88</v>
      </c>
      <c r="E101" s="108">
        <f>+C101-D101</f>
        <v>0</v>
      </c>
      <c r="F101" s="98"/>
    </row>
    <row r="102" spans="2:6">
      <c r="B102" s="18" t="s">
        <v>468</v>
      </c>
      <c r="C102" s="108">
        <v>521811.49</v>
      </c>
      <c r="D102" s="108">
        <v>1162325.98</v>
      </c>
      <c r="E102" s="108">
        <f>+C102-D102</f>
        <v>-640514.49</v>
      </c>
      <c r="F102" s="98"/>
    </row>
    <row r="103" spans="2:6">
      <c r="B103" s="18" t="s">
        <v>467</v>
      </c>
      <c r="C103" s="108">
        <v>415339.59</v>
      </c>
      <c r="D103" s="108">
        <v>523543.06</v>
      </c>
      <c r="E103" s="108">
        <f>+C103-D103</f>
        <v>-108203.46999999997</v>
      </c>
      <c r="F103" s="98"/>
    </row>
    <row r="104" spans="2:6">
      <c r="B104" s="18" t="s">
        <v>466</v>
      </c>
      <c r="C104" s="108">
        <v>4223455.67</v>
      </c>
      <c r="D104" s="108">
        <v>4223455.67</v>
      </c>
      <c r="E104" s="108">
        <f>+C104-D104</f>
        <v>0</v>
      </c>
      <c r="F104" s="98"/>
    </row>
    <row r="105" spans="2:6">
      <c r="B105" s="18" t="s">
        <v>465</v>
      </c>
      <c r="C105" s="108">
        <v>1937992.12</v>
      </c>
      <c r="D105" s="108">
        <v>17777909.899999999</v>
      </c>
      <c r="E105" s="108">
        <f>+C105-D105</f>
        <v>-15839917.779999997</v>
      </c>
      <c r="F105" s="98"/>
    </row>
    <row r="106" spans="2:6">
      <c r="B106" s="18" t="s">
        <v>464</v>
      </c>
      <c r="C106" s="108">
        <v>2478157.5299999998</v>
      </c>
      <c r="D106" s="108">
        <v>2479117.5299999998</v>
      </c>
      <c r="E106" s="108">
        <f>+C106-D106</f>
        <v>-960</v>
      </c>
      <c r="F106" s="98"/>
    </row>
    <row r="107" spans="2:6">
      <c r="B107" s="18" t="s">
        <v>463</v>
      </c>
      <c r="C107" s="108">
        <v>5231344.93</v>
      </c>
      <c r="D107" s="108">
        <v>20971006.41</v>
      </c>
      <c r="E107" s="108">
        <f>+C107-D107</f>
        <v>-15739661.48</v>
      </c>
      <c r="F107" s="98"/>
    </row>
    <row r="108" spans="2:6">
      <c r="B108" s="18" t="s">
        <v>462</v>
      </c>
      <c r="C108" s="108">
        <v>7308111.3200000003</v>
      </c>
      <c r="D108" s="108">
        <v>7308111.3200000003</v>
      </c>
      <c r="E108" s="108">
        <f>+C108-D108</f>
        <v>0</v>
      </c>
      <c r="F108" s="98"/>
    </row>
    <row r="109" spans="2:6">
      <c r="B109" s="18" t="s">
        <v>461</v>
      </c>
      <c r="C109" s="108">
        <v>1997351.75</v>
      </c>
      <c r="D109" s="108">
        <v>5848666.75</v>
      </c>
      <c r="E109" s="108">
        <f>+C109-D109</f>
        <v>-3851315</v>
      </c>
      <c r="F109" s="98"/>
    </row>
    <row r="110" spans="2:6">
      <c r="B110" s="18" t="s">
        <v>460</v>
      </c>
      <c r="C110" s="108">
        <v>50616752.030000001</v>
      </c>
      <c r="D110" s="108">
        <v>50616752.030000001</v>
      </c>
      <c r="E110" s="108">
        <f>+C110-D110</f>
        <v>0</v>
      </c>
      <c r="F110" s="98"/>
    </row>
    <row r="111" spans="2:6">
      <c r="B111" s="18" t="s">
        <v>459</v>
      </c>
      <c r="C111" s="108">
        <v>294009.92</v>
      </c>
      <c r="D111" s="108">
        <v>320077.92</v>
      </c>
      <c r="E111" s="108">
        <f>+C111-D111</f>
        <v>-26068</v>
      </c>
      <c r="F111" s="98"/>
    </row>
    <row r="112" spans="2:6">
      <c r="B112" s="18" t="s">
        <v>458</v>
      </c>
      <c r="C112" s="108">
        <v>1169291.8500000001</v>
      </c>
      <c r="D112" s="108">
        <v>1169291.8500000001</v>
      </c>
      <c r="E112" s="108">
        <f>+C112-D112</f>
        <v>0</v>
      </c>
      <c r="F112" s="98"/>
    </row>
    <row r="113" spans="2:6">
      <c r="B113" s="74" t="s">
        <v>96</v>
      </c>
      <c r="C113" s="122">
        <f>+SUM(C78:C112)</f>
        <v>236330388.34</v>
      </c>
      <c r="D113" s="122">
        <f>+SUM(D78:D112)</f>
        <v>308511976.70999998</v>
      </c>
      <c r="E113" s="122">
        <f>+C113-D113</f>
        <v>-72181588.369999975</v>
      </c>
      <c r="F113" s="98">
        <v>0</v>
      </c>
    </row>
    <row r="114" spans="2:6">
      <c r="B114" s="18" t="s">
        <v>457</v>
      </c>
      <c r="C114" s="108">
        <v>647088681.29999995</v>
      </c>
      <c r="D114" s="108">
        <v>647088681.29999995</v>
      </c>
      <c r="E114" s="108">
        <f>+C114-D114</f>
        <v>0</v>
      </c>
      <c r="F114" s="98"/>
    </row>
    <row r="115" spans="2:6">
      <c r="B115" s="18" t="s">
        <v>456</v>
      </c>
      <c r="C115" s="108">
        <v>196235.3</v>
      </c>
      <c r="D115" s="108">
        <v>196235.3</v>
      </c>
      <c r="E115" s="108">
        <f>+C115-D115</f>
        <v>0</v>
      </c>
      <c r="F115" s="98"/>
    </row>
    <row r="116" spans="2:6">
      <c r="B116" s="18" t="s">
        <v>455</v>
      </c>
      <c r="C116" s="108">
        <v>77657021.980000004</v>
      </c>
      <c r="D116" s="108">
        <v>77657021.980000004</v>
      </c>
      <c r="E116" s="108">
        <f>+C116-D116</f>
        <v>0</v>
      </c>
      <c r="F116" s="98"/>
    </row>
    <row r="117" spans="2:6">
      <c r="B117" s="18" t="s">
        <v>454</v>
      </c>
      <c r="C117" s="108">
        <v>18459910.600000001</v>
      </c>
      <c r="D117" s="108">
        <v>18459910.600000001</v>
      </c>
      <c r="E117" s="108">
        <f>+C117-D117</f>
        <v>0</v>
      </c>
      <c r="F117" s="98"/>
    </row>
    <row r="118" spans="2:6">
      <c r="B118" s="18" t="s">
        <v>453</v>
      </c>
      <c r="C118" s="108">
        <v>100763569.52</v>
      </c>
      <c r="D118" s="108">
        <v>100763569.52</v>
      </c>
      <c r="E118" s="108">
        <f>+C118-D118</f>
        <v>0</v>
      </c>
      <c r="F118" s="98"/>
    </row>
    <row r="119" spans="2:6">
      <c r="B119" s="18" t="s">
        <v>452</v>
      </c>
      <c r="C119" s="108">
        <v>732087.83</v>
      </c>
      <c r="D119" s="108">
        <v>732087.83</v>
      </c>
      <c r="E119" s="108">
        <f>+C119-D119</f>
        <v>0</v>
      </c>
      <c r="F119" s="98"/>
    </row>
    <row r="120" spans="2:6">
      <c r="B120" s="18" t="s">
        <v>451</v>
      </c>
      <c r="C120" s="108">
        <v>97550.48</v>
      </c>
      <c r="D120" s="108">
        <v>97550.48</v>
      </c>
      <c r="E120" s="108">
        <f>+C120-D120</f>
        <v>0</v>
      </c>
      <c r="F120" s="98"/>
    </row>
    <row r="121" spans="2:6">
      <c r="B121" s="18" t="s">
        <v>450</v>
      </c>
      <c r="C121" s="108">
        <v>39124947.850000001</v>
      </c>
      <c r="D121" s="108">
        <v>39124947.850000001</v>
      </c>
      <c r="E121" s="108">
        <f>+C121-D121</f>
        <v>0</v>
      </c>
      <c r="F121" s="98"/>
    </row>
    <row r="122" spans="2:6">
      <c r="B122" s="18" t="s">
        <v>449</v>
      </c>
      <c r="C122" s="108">
        <v>4445967.84</v>
      </c>
      <c r="D122" s="108">
        <v>4445967.84</v>
      </c>
      <c r="E122" s="108">
        <f>+C122-D122</f>
        <v>0</v>
      </c>
      <c r="F122" s="98"/>
    </row>
    <row r="123" spans="2:6">
      <c r="B123" s="18" t="s">
        <v>448</v>
      </c>
      <c r="C123" s="108">
        <v>483568.88</v>
      </c>
      <c r="D123" s="108">
        <v>483568.88</v>
      </c>
      <c r="E123" s="108">
        <f>+C123-D123</f>
        <v>0</v>
      </c>
      <c r="F123" s="98"/>
    </row>
    <row r="124" spans="2:6">
      <c r="B124" s="18" t="s">
        <v>447</v>
      </c>
      <c r="C124" s="108">
        <v>73487.009999999995</v>
      </c>
      <c r="D124" s="108">
        <v>73487.009999999995</v>
      </c>
      <c r="E124" s="108">
        <f>+C124-D124</f>
        <v>0</v>
      </c>
      <c r="F124" s="98"/>
    </row>
    <row r="125" spans="2:6">
      <c r="B125" s="18" t="s">
        <v>446</v>
      </c>
      <c r="C125" s="108">
        <v>727422.65</v>
      </c>
      <c r="D125" s="108">
        <v>727422.65</v>
      </c>
      <c r="E125" s="108">
        <f>+C125-D125</f>
        <v>0</v>
      </c>
      <c r="F125" s="98"/>
    </row>
    <row r="126" spans="2:6">
      <c r="B126" s="18" t="s">
        <v>445</v>
      </c>
      <c r="C126" s="108">
        <v>1041084.37</v>
      </c>
      <c r="D126" s="108">
        <v>1041084.37</v>
      </c>
      <c r="E126" s="108">
        <f>+C126-D126</f>
        <v>0</v>
      </c>
      <c r="F126" s="98"/>
    </row>
    <row r="127" spans="2:6">
      <c r="B127" s="18" t="s">
        <v>444</v>
      </c>
      <c r="C127" s="108">
        <v>4277472.99</v>
      </c>
      <c r="D127" s="108">
        <v>4277472.99</v>
      </c>
      <c r="E127" s="108">
        <f>+C127-D127</f>
        <v>0</v>
      </c>
      <c r="F127" s="98"/>
    </row>
    <row r="128" spans="2:6">
      <c r="B128" s="18" t="s">
        <v>443</v>
      </c>
      <c r="C128" s="108">
        <v>70703.850000000006</v>
      </c>
      <c r="D128" s="108">
        <v>70703.850000000006</v>
      </c>
      <c r="E128" s="108">
        <f>+C128-D128</f>
        <v>0</v>
      </c>
      <c r="F128" s="98"/>
    </row>
    <row r="129" spans="2:6">
      <c r="B129" s="18" t="s">
        <v>442</v>
      </c>
      <c r="C129" s="108">
        <v>8399142.5500000007</v>
      </c>
      <c r="D129" s="108">
        <v>8399142.5500000007</v>
      </c>
      <c r="E129" s="108">
        <f>+C129-D129</f>
        <v>0</v>
      </c>
      <c r="F129" s="98"/>
    </row>
    <row r="130" spans="2:6">
      <c r="B130" s="18" t="s">
        <v>441</v>
      </c>
      <c r="C130" s="108">
        <v>79874.080000000002</v>
      </c>
      <c r="D130" s="108">
        <v>79874.080000000002</v>
      </c>
      <c r="E130" s="108">
        <f>+C130-D130</f>
        <v>0</v>
      </c>
      <c r="F130" s="98"/>
    </row>
    <row r="131" spans="2:6">
      <c r="B131" s="18" t="s">
        <v>440</v>
      </c>
      <c r="C131" s="108">
        <v>47150</v>
      </c>
      <c r="D131" s="108">
        <v>47150</v>
      </c>
      <c r="E131" s="108">
        <f>+C131-D131</f>
        <v>0</v>
      </c>
      <c r="F131" s="98"/>
    </row>
    <row r="132" spans="2:6">
      <c r="B132" s="18" t="s">
        <v>439</v>
      </c>
      <c r="C132" s="108">
        <v>7773794.4000000004</v>
      </c>
      <c r="D132" s="108">
        <v>7773794.4000000004</v>
      </c>
      <c r="E132" s="108">
        <f>+C132-D132</f>
        <v>0</v>
      </c>
      <c r="F132" s="98"/>
    </row>
    <row r="133" spans="2:6">
      <c r="B133" s="18" t="s">
        <v>438</v>
      </c>
      <c r="C133" s="108">
        <v>176980.63</v>
      </c>
      <c r="D133" s="108">
        <v>176980.63</v>
      </c>
      <c r="E133" s="108">
        <f>+C133-D133</f>
        <v>0</v>
      </c>
      <c r="F133" s="98"/>
    </row>
    <row r="134" spans="2:6">
      <c r="B134" s="18" t="s">
        <v>437</v>
      </c>
      <c r="C134" s="108">
        <v>140039</v>
      </c>
      <c r="D134" s="108">
        <v>140039</v>
      </c>
      <c r="E134" s="108">
        <f>+C134-D134</f>
        <v>0</v>
      </c>
      <c r="F134" s="98"/>
    </row>
    <row r="135" spans="2:6">
      <c r="B135" s="18" t="s">
        <v>436</v>
      </c>
      <c r="C135" s="108">
        <v>1852790.8</v>
      </c>
      <c r="D135" s="108">
        <v>1852790.8</v>
      </c>
      <c r="E135" s="108">
        <f>+C135-D135</f>
        <v>0</v>
      </c>
      <c r="F135" s="98"/>
    </row>
    <row r="136" spans="2:6">
      <c r="B136" s="18" t="s">
        <v>435</v>
      </c>
      <c r="C136" s="108">
        <v>2643530.15</v>
      </c>
      <c r="D136" s="108">
        <v>2643530.15</v>
      </c>
      <c r="E136" s="108">
        <f>+C136-D136</f>
        <v>0</v>
      </c>
      <c r="F136" s="98"/>
    </row>
    <row r="137" spans="2:6">
      <c r="B137" s="18" t="s">
        <v>434</v>
      </c>
      <c r="C137" s="108">
        <v>7132615.0300000003</v>
      </c>
      <c r="D137" s="108">
        <v>7132615.0300000003</v>
      </c>
      <c r="E137" s="108">
        <f>+C137-D137</f>
        <v>0</v>
      </c>
      <c r="F137" s="98"/>
    </row>
    <row r="138" spans="2:6">
      <c r="B138" s="18" t="s">
        <v>433</v>
      </c>
      <c r="C138" s="108">
        <v>2839339.22</v>
      </c>
      <c r="D138" s="108">
        <v>2839339.22</v>
      </c>
      <c r="E138" s="108">
        <f>+C138-D138</f>
        <v>0</v>
      </c>
      <c r="F138" s="98"/>
    </row>
    <row r="139" spans="2:6">
      <c r="B139" s="72" t="s">
        <v>429</v>
      </c>
      <c r="C139" s="141">
        <f>+SUM(C114:C138)</f>
        <v>926324968.30999994</v>
      </c>
      <c r="D139" s="122">
        <f>+SUM(D114:D138)</f>
        <v>926324968.30999994</v>
      </c>
      <c r="E139" s="122">
        <f>+SUM(E114:E138)</f>
        <v>0</v>
      </c>
      <c r="F139" s="106">
        <v>0</v>
      </c>
    </row>
    <row r="140" spans="2:6" ht="18" customHeight="1">
      <c r="C140" s="82">
        <f>+SUM(C77,C113,-C139)</f>
        <v>335385070.0999999</v>
      </c>
      <c r="D140" s="14">
        <f>+SUM(D77,D113,-D139)</f>
        <v>409879300.75</v>
      </c>
      <c r="E140" s="14">
        <f>+SUM(E77,E113,-E139)</f>
        <v>-74494230.650000066</v>
      </c>
      <c r="F140" s="140"/>
    </row>
    <row r="142" spans="2:6" ht="21.75" customHeight="1">
      <c r="B142" s="137" t="s">
        <v>432</v>
      </c>
      <c r="C142" s="68" t="s">
        <v>45</v>
      </c>
      <c r="D142" s="68" t="s">
        <v>44</v>
      </c>
      <c r="E142" s="68" t="s">
        <v>43</v>
      </c>
      <c r="F142" s="68" t="s">
        <v>431</v>
      </c>
    </row>
    <row r="143" spans="2:6">
      <c r="B143" s="77" t="s">
        <v>95</v>
      </c>
      <c r="C143" s="76"/>
      <c r="D143" s="76"/>
      <c r="E143" s="76"/>
      <c r="F143" s="76"/>
    </row>
    <row r="144" spans="2:6">
      <c r="B144" s="74"/>
      <c r="C144" s="73"/>
      <c r="D144" s="73"/>
      <c r="E144" s="73"/>
      <c r="F144" s="73"/>
    </row>
    <row r="145" spans="2:6">
      <c r="B145" s="74" t="s">
        <v>430</v>
      </c>
      <c r="C145" s="73"/>
      <c r="D145" s="73"/>
      <c r="E145" s="73"/>
      <c r="F145" s="73"/>
    </row>
    <row r="146" spans="2:6">
      <c r="B146" s="74"/>
      <c r="C146" s="73"/>
      <c r="D146" s="73"/>
      <c r="E146" s="73"/>
      <c r="F146" s="73"/>
    </row>
    <row r="147" spans="2:6">
      <c r="B147" s="74" t="s">
        <v>429</v>
      </c>
      <c r="C147" s="73"/>
      <c r="D147" s="73"/>
      <c r="E147" s="73"/>
      <c r="F147" s="73"/>
    </row>
    <row r="148" spans="2:6" ht="15">
      <c r="B148" s="139"/>
      <c r="C148" s="70"/>
      <c r="D148" s="70"/>
      <c r="E148" s="70"/>
      <c r="F148" s="70"/>
    </row>
    <row r="149" spans="2:6" ht="16.5" customHeight="1">
      <c r="C149" s="14">
        <f>SUM(C147:C148)</f>
        <v>0</v>
      </c>
      <c r="D149" s="14">
        <f>SUM(D147:D148)</f>
        <v>0</v>
      </c>
      <c r="E149" s="14">
        <f>SUM(E147:E148)</f>
        <v>0</v>
      </c>
      <c r="F149" s="138"/>
    </row>
    <row r="152" spans="2:6" ht="27" customHeight="1">
      <c r="B152" s="137" t="s">
        <v>428</v>
      </c>
      <c r="C152" s="68" t="s">
        <v>348</v>
      </c>
    </row>
    <row r="153" spans="2:6">
      <c r="B153" s="77" t="s">
        <v>427</v>
      </c>
      <c r="C153" s="76"/>
    </row>
    <row r="154" spans="2:6">
      <c r="B154" s="74"/>
      <c r="C154" s="73"/>
    </row>
    <row r="155" spans="2:6">
      <c r="B155" s="72"/>
      <c r="C155" s="70"/>
    </row>
    <row r="156" spans="2:6" ht="15" customHeight="1">
      <c r="C156" s="14">
        <f>SUM(C154:C155)</f>
        <v>0</v>
      </c>
    </row>
    <row r="157" spans="2:6" ht="15">
      <c r="B157"/>
    </row>
    <row r="159" spans="2:6" ht="22.5" customHeight="1">
      <c r="B159" s="25" t="s">
        <v>426</v>
      </c>
      <c r="C159" s="24" t="s">
        <v>348</v>
      </c>
      <c r="D159" s="136" t="s">
        <v>374</v>
      </c>
    </row>
    <row r="160" spans="2:6">
      <c r="B160" s="135"/>
      <c r="C160" s="134"/>
      <c r="D160" s="133"/>
    </row>
    <row r="161" spans="2:6">
      <c r="B161" s="132"/>
      <c r="C161" s="131"/>
      <c r="D161" s="130"/>
    </row>
    <row r="162" spans="2:6">
      <c r="B162" s="129"/>
      <c r="C162" s="128"/>
      <c r="D162" s="128"/>
    </row>
    <row r="163" spans="2:6">
      <c r="B163" s="129"/>
      <c r="C163" s="128"/>
      <c r="D163" s="128"/>
    </row>
    <row r="164" spans="2:6">
      <c r="B164" s="127"/>
      <c r="C164" s="126"/>
      <c r="D164" s="126"/>
    </row>
    <row r="165" spans="2:6" ht="14.25" customHeight="1">
      <c r="C165" s="14">
        <f>SUM(C163:C164)</f>
        <v>0</v>
      </c>
      <c r="D165" s="68"/>
    </row>
    <row r="167" spans="2:6">
      <c r="B167" s="67" t="s">
        <v>425</v>
      </c>
    </row>
    <row r="169" spans="2:6" ht="20.25" customHeight="1">
      <c r="B169" s="25" t="s">
        <v>424</v>
      </c>
      <c r="C169" s="78" t="s">
        <v>348</v>
      </c>
      <c r="D169" s="68" t="s">
        <v>423</v>
      </c>
      <c r="E169" s="68" t="s">
        <v>422</v>
      </c>
      <c r="F169" s="68" t="s">
        <v>421</v>
      </c>
    </row>
    <row r="170" spans="2:6">
      <c r="B170" s="22" t="s">
        <v>420</v>
      </c>
      <c r="C170" s="124">
        <v>280929.05</v>
      </c>
      <c r="D170" s="125"/>
      <c r="E170" s="125"/>
      <c r="F170" s="125"/>
    </row>
    <row r="171" spans="2:6">
      <c r="B171" s="18" t="s">
        <v>419</v>
      </c>
      <c r="C171" s="124">
        <v>87704.82</v>
      </c>
      <c r="D171" s="123"/>
      <c r="E171" s="123"/>
      <c r="F171" s="123"/>
    </row>
    <row r="172" spans="2:6">
      <c r="B172" s="18" t="s">
        <v>418</v>
      </c>
      <c r="C172" s="124">
        <v>926642.68</v>
      </c>
      <c r="D172" s="123"/>
      <c r="E172" s="123"/>
      <c r="F172" s="123"/>
    </row>
    <row r="173" spans="2:6">
      <c r="B173" s="18" t="s">
        <v>417</v>
      </c>
      <c r="C173" s="124">
        <v>2511538.58</v>
      </c>
      <c r="D173" s="123"/>
      <c r="E173" s="123"/>
      <c r="F173" s="123"/>
    </row>
    <row r="174" spans="2:6">
      <c r="B174" s="18" t="s">
        <v>416</v>
      </c>
      <c r="C174" s="124">
        <v>280674.89</v>
      </c>
      <c r="D174" s="123"/>
      <c r="E174" s="123"/>
      <c r="F174" s="123"/>
    </row>
    <row r="175" spans="2:6">
      <c r="B175" s="18" t="s">
        <v>415</v>
      </c>
      <c r="C175" s="124">
        <v>71735.899999999994</v>
      </c>
      <c r="D175" s="123"/>
      <c r="E175" s="123"/>
      <c r="F175" s="123"/>
    </row>
    <row r="176" spans="2:6">
      <c r="B176" s="18" t="s">
        <v>414</v>
      </c>
      <c r="C176" s="124">
        <v>48674.67</v>
      </c>
      <c r="D176" s="123"/>
      <c r="E176" s="123"/>
      <c r="F176" s="123"/>
    </row>
    <row r="177" spans="2:6">
      <c r="B177" s="18" t="s">
        <v>413</v>
      </c>
      <c r="C177" s="124">
        <v>216207.55</v>
      </c>
      <c r="D177" s="123"/>
      <c r="E177" s="123"/>
      <c r="F177" s="123"/>
    </row>
    <row r="178" spans="2:6">
      <c r="B178" s="18" t="s">
        <v>412</v>
      </c>
      <c r="C178" s="124">
        <v>199228</v>
      </c>
      <c r="D178" s="123"/>
      <c r="E178" s="123"/>
      <c r="F178" s="123"/>
    </row>
    <row r="179" spans="2:6">
      <c r="B179" s="18" t="s">
        <v>411</v>
      </c>
      <c r="C179" s="124">
        <v>12133.93</v>
      </c>
      <c r="D179" s="123"/>
      <c r="E179" s="123"/>
      <c r="F179" s="123"/>
    </row>
    <row r="180" spans="2:6">
      <c r="B180" s="18" t="s">
        <v>410</v>
      </c>
      <c r="C180" s="124">
        <v>1969182.83</v>
      </c>
      <c r="D180" s="123"/>
      <c r="E180" s="123"/>
      <c r="F180" s="123"/>
    </row>
    <row r="181" spans="2:6">
      <c r="B181" s="18" t="s">
        <v>409</v>
      </c>
      <c r="C181" s="124">
        <v>158599.01</v>
      </c>
      <c r="D181" s="123"/>
      <c r="E181" s="123"/>
      <c r="F181" s="123"/>
    </row>
    <row r="182" spans="2:6">
      <c r="B182" s="18" t="s">
        <v>408</v>
      </c>
      <c r="C182" s="124">
        <v>6520.85</v>
      </c>
      <c r="D182" s="123"/>
      <c r="E182" s="123"/>
      <c r="F182" s="123"/>
    </row>
    <row r="183" spans="2:6">
      <c r="B183" s="18" t="s">
        <v>407</v>
      </c>
      <c r="C183" s="124">
        <v>-97.39</v>
      </c>
      <c r="D183" s="123"/>
      <c r="E183" s="123"/>
      <c r="F183" s="123"/>
    </row>
    <row r="184" spans="2:6">
      <c r="B184" s="18" t="s">
        <v>406</v>
      </c>
      <c r="C184" s="124">
        <v>228786.7</v>
      </c>
      <c r="D184" s="123"/>
      <c r="E184" s="123"/>
      <c r="F184" s="123"/>
    </row>
    <row r="185" spans="2:6">
      <c r="B185" s="18" t="s">
        <v>405</v>
      </c>
      <c r="C185" s="124">
        <v>9194.98</v>
      </c>
      <c r="D185" s="123"/>
      <c r="E185" s="123"/>
      <c r="F185" s="123"/>
    </row>
    <row r="186" spans="2:6">
      <c r="B186" s="18" t="s">
        <v>404</v>
      </c>
      <c r="C186" s="124">
        <v>99357.73</v>
      </c>
      <c r="D186" s="123"/>
      <c r="E186" s="123"/>
      <c r="F186" s="123"/>
    </row>
    <row r="187" spans="2:6">
      <c r="B187" s="18" t="s">
        <v>403</v>
      </c>
      <c r="C187" s="124">
        <v>191187.04</v>
      </c>
      <c r="D187" s="123"/>
      <c r="E187" s="123"/>
      <c r="F187" s="123"/>
    </row>
    <row r="188" spans="2:6">
      <c r="B188" s="18" t="s">
        <v>402</v>
      </c>
      <c r="C188" s="124">
        <v>1298883.9099999999</v>
      </c>
      <c r="D188" s="123"/>
      <c r="E188" s="123"/>
      <c r="F188" s="123"/>
    </row>
    <row r="189" spans="2:6">
      <c r="B189" s="18" t="s">
        <v>401</v>
      </c>
      <c r="C189" s="124">
        <v>594185.54</v>
      </c>
      <c r="D189" s="123"/>
      <c r="E189" s="123"/>
      <c r="F189" s="123"/>
    </row>
    <row r="190" spans="2:6">
      <c r="B190" s="18" t="s">
        <v>400</v>
      </c>
      <c r="C190" s="124">
        <v>14407.94</v>
      </c>
      <c r="D190" s="123"/>
      <c r="E190" s="123"/>
      <c r="F190" s="123"/>
    </row>
    <row r="191" spans="2:6">
      <c r="B191" s="18" t="s">
        <v>399</v>
      </c>
      <c r="C191" s="124">
        <v>308252.65000000002</v>
      </c>
      <c r="D191" s="123"/>
      <c r="E191" s="123"/>
      <c r="F191" s="123"/>
    </row>
    <row r="192" spans="2:6">
      <c r="B192" s="18" t="s">
        <v>398</v>
      </c>
      <c r="C192" s="124">
        <v>82273.66</v>
      </c>
      <c r="D192" s="123"/>
      <c r="E192" s="123"/>
      <c r="F192" s="123"/>
    </row>
    <row r="193" spans="2:6">
      <c r="B193" s="18" t="s">
        <v>397</v>
      </c>
      <c r="C193" s="124">
        <v>393.16</v>
      </c>
      <c r="D193" s="123"/>
      <c r="E193" s="123"/>
      <c r="F193" s="123"/>
    </row>
    <row r="194" spans="2:6">
      <c r="B194" s="18" t="s">
        <v>396</v>
      </c>
      <c r="C194" s="124">
        <v>157.33000000000001</v>
      </c>
      <c r="D194" s="123"/>
      <c r="E194" s="123"/>
      <c r="F194" s="123"/>
    </row>
    <row r="195" spans="2:6">
      <c r="B195" s="18" t="s">
        <v>395</v>
      </c>
      <c r="C195" s="124">
        <v>2481606.96</v>
      </c>
      <c r="D195" s="123"/>
      <c r="E195" s="123"/>
      <c r="F195" s="123"/>
    </row>
    <row r="196" spans="2:6">
      <c r="B196" s="18" t="s">
        <v>394</v>
      </c>
      <c r="C196" s="124">
        <v>-148322.28</v>
      </c>
      <c r="D196" s="123"/>
      <c r="E196" s="123"/>
      <c r="F196" s="123"/>
    </row>
    <row r="197" spans="2:6">
      <c r="B197" s="18" t="s">
        <v>393</v>
      </c>
      <c r="C197" s="124">
        <v>3390720.71</v>
      </c>
      <c r="D197" s="123"/>
      <c r="E197" s="123"/>
      <c r="F197" s="123"/>
    </row>
    <row r="198" spans="2:6">
      <c r="B198" s="18" t="s">
        <v>392</v>
      </c>
      <c r="C198" s="124">
        <v>6297.53</v>
      </c>
      <c r="D198" s="123"/>
      <c r="E198" s="123"/>
      <c r="F198" s="123"/>
    </row>
    <row r="199" spans="2:6">
      <c r="B199" s="18" t="s">
        <v>391</v>
      </c>
      <c r="C199" s="124">
        <v>1995898.53</v>
      </c>
      <c r="D199" s="123"/>
      <c r="E199" s="123"/>
      <c r="F199" s="123"/>
    </row>
    <row r="200" spans="2:6">
      <c r="B200" s="18" t="s">
        <v>390</v>
      </c>
      <c r="C200" s="124">
        <v>444147.64</v>
      </c>
      <c r="D200" s="123"/>
      <c r="E200" s="123"/>
      <c r="F200" s="123"/>
    </row>
    <row r="201" spans="2:6">
      <c r="B201" s="18" t="s">
        <v>389</v>
      </c>
      <c r="C201" s="124">
        <v>2502.27</v>
      </c>
      <c r="D201" s="123"/>
      <c r="E201" s="123"/>
      <c r="F201" s="123"/>
    </row>
    <row r="202" spans="2:6">
      <c r="B202" s="18" t="s">
        <v>388</v>
      </c>
      <c r="C202" s="124">
        <v>4571.1099999999997</v>
      </c>
      <c r="D202" s="123"/>
      <c r="E202" s="123"/>
      <c r="F202" s="123"/>
    </row>
    <row r="203" spans="2:6">
      <c r="B203" s="18" t="s">
        <v>387</v>
      </c>
      <c r="C203" s="124">
        <v>31638.31</v>
      </c>
      <c r="D203" s="123"/>
      <c r="E203" s="123"/>
      <c r="F203" s="123"/>
    </row>
    <row r="204" spans="2:6">
      <c r="B204" s="18" t="s">
        <v>386</v>
      </c>
      <c r="C204" s="124">
        <v>191080.09</v>
      </c>
      <c r="D204" s="123"/>
      <c r="E204" s="123"/>
      <c r="F204" s="123"/>
    </row>
    <row r="205" spans="2:6">
      <c r="B205" s="18" t="s">
        <v>385</v>
      </c>
      <c r="C205" s="124">
        <v>993457.24</v>
      </c>
      <c r="D205" s="123"/>
      <c r="E205" s="123"/>
      <c r="F205" s="123"/>
    </row>
    <row r="206" spans="2:6">
      <c r="B206" s="18" t="s">
        <v>384</v>
      </c>
      <c r="C206" s="124">
        <v>3675782.36</v>
      </c>
      <c r="D206" s="123"/>
      <c r="E206" s="123"/>
      <c r="F206" s="123"/>
    </row>
    <row r="207" spans="2:6">
      <c r="B207" s="18" t="s">
        <v>383</v>
      </c>
      <c r="C207" s="124">
        <v>532440.76</v>
      </c>
      <c r="D207" s="123"/>
      <c r="E207" s="123"/>
      <c r="F207" s="123"/>
    </row>
    <row r="208" spans="2:6">
      <c r="B208" s="18" t="s">
        <v>382</v>
      </c>
      <c r="C208" s="124">
        <v>100.56</v>
      </c>
      <c r="D208" s="123"/>
      <c r="E208" s="123"/>
      <c r="F208" s="123"/>
    </row>
    <row r="209" spans="2:6">
      <c r="B209" s="18" t="s">
        <v>381</v>
      </c>
      <c r="C209" s="124">
        <v>0.02</v>
      </c>
      <c r="D209" s="123"/>
      <c r="E209" s="123"/>
      <c r="F209" s="123"/>
    </row>
    <row r="210" spans="2:6">
      <c r="B210" s="74" t="s">
        <v>380</v>
      </c>
      <c r="C210" s="122">
        <f>+SUM(C170:C209)</f>
        <v>23198677.819999993</v>
      </c>
      <c r="D210" s="108">
        <v>0</v>
      </c>
      <c r="E210" s="108">
        <v>0</v>
      </c>
      <c r="F210" s="108">
        <v>0</v>
      </c>
    </row>
    <row r="211" spans="2:6">
      <c r="B211" s="72"/>
      <c r="C211" s="104"/>
      <c r="D211" s="104"/>
      <c r="E211" s="104"/>
      <c r="F211" s="104"/>
    </row>
    <row r="212" spans="2:6" ht="16.5" customHeight="1">
      <c r="C212" s="14">
        <f>SUM(C210:C211)</f>
        <v>23198677.819999993</v>
      </c>
      <c r="D212" s="14">
        <f>SUM(D210:D211)</f>
        <v>0</v>
      </c>
      <c r="E212" s="14">
        <f>SUM(E210:E211)</f>
        <v>0</v>
      </c>
      <c r="F212" s="14">
        <f>SUM(F210:F211)</f>
        <v>0</v>
      </c>
    </row>
    <row r="214" spans="2:6" ht="20.25" customHeight="1">
      <c r="B214" s="25" t="s">
        <v>379</v>
      </c>
      <c r="C214" s="24" t="s">
        <v>348</v>
      </c>
      <c r="D214" s="68" t="s">
        <v>225</v>
      </c>
      <c r="E214" s="68" t="s">
        <v>374</v>
      </c>
    </row>
    <row r="215" spans="2:6">
      <c r="B215" s="121" t="s">
        <v>378</v>
      </c>
      <c r="C215" s="120"/>
      <c r="D215" s="119"/>
      <c r="E215" s="118"/>
    </row>
    <row r="216" spans="2:6">
      <c r="B216" s="117"/>
      <c r="C216" s="116"/>
      <c r="D216" s="115"/>
      <c r="E216" s="114"/>
    </row>
    <row r="217" spans="2:6">
      <c r="B217" s="113"/>
      <c r="C217" s="112"/>
      <c r="D217" s="111"/>
      <c r="E217" s="110"/>
    </row>
    <row r="218" spans="2:6" ht="16.5" customHeight="1">
      <c r="C218" s="14">
        <f>SUM(C216:C217)</f>
        <v>0</v>
      </c>
      <c r="D218" s="103"/>
      <c r="E218" s="102"/>
    </row>
    <row r="220" spans="2:6" ht="27.75" customHeight="1">
      <c r="B220" s="25" t="s">
        <v>377</v>
      </c>
      <c r="C220" s="24" t="s">
        <v>348</v>
      </c>
      <c r="D220" s="68" t="s">
        <v>225</v>
      </c>
      <c r="E220" s="68" t="s">
        <v>374</v>
      </c>
    </row>
    <row r="221" spans="2:6">
      <c r="B221" s="121" t="s">
        <v>376</v>
      </c>
      <c r="C221" s="120"/>
      <c r="D221" s="119"/>
      <c r="E221" s="118"/>
    </row>
    <row r="222" spans="2:6">
      <c r="B222" s="117"/>
      <c r="C222" s="116"/>
      <c r="D222" s="115"/>
      <c r="E222" s="114"/>
    </row>
    <row r="223" spans="2:6">
      <c r="B223" s="113"/>
      <c r="C223" s="112"/>
      <c r="D223" s="111"/>
      <c r="E223" s="110"/>
    </row>
    <row r="224" spans="2:6" ht="15" customHeight="1">
      <c r="C224" s="14">
        <f>SUM(C222:C223)</f>
        <v>0</v>
      </c>
      <c r="D224" s="103"/>
      <c r="E224" s="102"/>
    </row>
    <row r="225" spans="2:5" ht="15">
      <c r="B225"/>
    </row>
    <row r="226" spans="2:5" ht="24" customHeight="1">
      <c r="B226" s="25" t="s">
        <v>375</v>
      </c>
      <c r="C226" s="24" t="s">
        <v>348</v>
      </c>
      <c r="D226" s="68" t="s">
        <v>225</v>
      </c>
      <c r="E226" s="68" t="s">
        <v>374</v>
      </c>
    </row>
    <row r="227" spans="2:5">
      <c r="B227" s="121" t="s">
        <v>373</v>
      </c>
      <c r="C227" s="120"/>
      <c r="D227" s="119"/>
      <c r="E227" s="118"/>
    </row>
    <row r="228" spans="2:5">
      <c r="B228" s="117"/>
      <c r="C228" s="116"/>
      <c r="D228" s="115"/>
      <c r="E228" s="114"/>
    </row>
    <row r="229" spans="2:5">
      <c r="B229" s="113"/>
      <c r="C229" s="112"/>
      <c r="D229" s="111"/>
      <c r="E229" s="110"/>
    </row>
    <row r="230" spans="2:5" ht="16.5" customHeight="1">
      <c r="C230" s="14">
        <f>SUM(C228:C229)</f>
        <v>0</v>
      </c>
      <c r="D230" s="103"/>
      <c r="E230" s="102"/>
    </row>
    <row r="232" spans="2:5" ht="24" customHeight="1">
      <c r="B232" s="25" t="s">
        <v>372</v>
      </c>
      <c r="C232" s="24" t="s">
        <v>348</v>
      </c>
      <c r="D232" s="23" t="s">
        <v>225</v>
      </c>
      <c r="E232" s="23" t="s">
        <v>352</v>
      </c>
    </row>
    <row r="233" spans="2:5">
      <c r="B233" s="22" t="s">
        <v>371</v>
      </c>
      <c r="C233" s="76">
        <v>4656055.82</v>
      </c>
      <c r="D233" s="76"/>
      <c r="E233" s="76"/>
    </row>
    <row r="234" spans="2:5">
      <c r="B234" s="72"/>
      <c r="C234" s="109"/>
      <c r="D234" s="109">
        <v>0</v>
      </c>
      <c r="E234" s="109">
        <v>0</v>
      </c>
    </row>
    <row r="235" spans="2:5" ht="18.75" customHeight="1">
      <c r="C235" s="14">
        <f>+SUM(C233:C233)</f>
        <v>4656055.82</v>
      </c>
      <c r="D235" s="103"/>
      <c r="E235" s="102"/>
    </row>
    <row r="237" spans="2:5">
      <c r="B237" s="67" t="s">
        <v>370</v>
      </c>
    </row>
    <row r="238" spans="2:5">
      <c r="B238" s="67"/>
    </row>
    <row r="239" spans="2:5">
      <c r="B239" s="67" t="s">
        <v>369</v>
      </c>
    </row>
    <row r="241" spans="2:5" ht="24" customHeight="1">
      <c r="B241" s="79" t="s">
        <v>368</v>
      </c>
      <c r="C241" s="78" t="s">
        <v>348</v>
      </c>
      <c r="D241" s="68" t="s">
        <v>353</v>
      </c>
      <c r="E241" s="68" t="s">
        <v>352</v>
      </c>
    </row>
    <row r="242" spans="2:5">
      <c r="B242" s="22" t="s">
        <v>367</v>
      </c>
      <c r="C242" s="98">
        <v>36739398.229999997</v>
      </c>
      <c r="D242" s="100"/>
      <c r="E242" s="100"/>
    </row>
    <row r="243" spans="2:5">
      <c r="B243" s="18" t="s">
        <v>366</v>
      </c>
      <c r="C243" s="98">
        <f>+C242</f>
        <v>36739398.229999997</v>
      </c>
      <c r="D243" s="98"/>
      <c r="E243" s="98"/>
    </row>
    <row r="244" spans="2:5">
      <c r="B244" s="18" t="s">
        <v>365</v>
      </c>
      <c r="C244" s="108">
        <v>0</v>
      </c>
      <c r="D244" s="98"/>
      <c r="E244" s="98"/>
    </row>
    <row r="245" spans="2:5">
      <c r="B245" s="18" t="s">
        <v>364</v>
      </c>
      <c r="C245" s="108">
        <v>0</v>
      </c>
      <c r="D245" s="98"/>
      <c r="E245" s="98"/>
    </row>
    <row r="246" spans="2:5">
      <c r="B246" s="18" t="s">
        <v>363</v>
      </c>
      <c r="C246" s="108">
        <f>+SUM(C244:C245)</f>
        <v>0</v>
      </c>
      <c r="D246" s="98"/>
      <c r="E246" s="98"/>
    </row>
    <row r="247" spans="2:5">
      <c r="B247" s="18" t="s">
        <v>362</v>
      </c>
      <c r="C247" s="98">
        <v>2303687.2599999998</v>
      </c>
      <c r="D247" s="98"/>
      <c r="E247" s="98"/>
    </row>
    <row r="248" spans="2:5">
      <c r="B248" s="18" t="s">
        <v>361</v>
      </c>
      <c r="C248" s="98">
        <f>+C247</f>
        <v>2303687.2599999998</v>
      </c>
      <c r="D248" s="98"/>
      <c r="E248" s="98"/>
    </row>
    <row r="249" spans="2:5">
      <c r="B249" s="74" t="s">
        <v>360</v>
      </c>
      <c r="C249" s="106">
        <f>+SUM(C243,C246,C248)</f>
        <v>39043085.489999995</v>
      </c>
      <c r="D249" s="98"/>
      <c r="E249" s="98"/>
    </row>
    <row r="250" spans="2:5">
      <c r="B250" s="18" t="s">
        <v>359</v>
      </c>
      <c r="C250" s="98">
        <v>116955997.55</v>
      </c>
      <c r="D250" s="98"/>
      <c r="E250" s="98"/>
    </row>
    <row r="251" spans="2:5">
      <c r="B251" s="18" t="s">
        <v>358</v>
      </c>
      <c r="C251" s="98">
        <f>+C250</f>
        <v>116955997.55</v>
      </c>
      <c r="D251" s="98"/>
      <c r="E251" s="98"/>
    </row>
    <row r="252" spans="2:5">
      <c r="B252" s="18" t="s">
        <v>357</v>
      </c>
      <c r="C252" s="98">
        <v>28730139.949999999</v>
      </c>
      <c r="D252" s="98"/>
      <c r="E252" s="98"/>
    </row>
    <row r="253" spans="2:5">
      <c r="B253" s="18" t="s">
        <v>356</v>
      </c>
      <c r="C253" s="98">
        <f>+C252</f>
        <v>28730139.949999999</v>
      </c>
      <c r="D253" s="98"/>
      <c r="E253" s="98"/>
    </row>
    <row r="254" spans="2:5" ht="25.5">
      <c r="B254" s="107" t="s">
        <v>355</v>
      </c>
      <c r="C254" s="106">
        <f>+SUM(C251,C253)</f>
        <v>145686137.5</v>
      </c>
      <c r="D254" s="98"/>
      <c r="E254" s="98"/>
    </row>
    <row r="255" spans="2:5" ht="4.5" customHeight="1">
      <c r="B255" s="72"/>
      <c r="C255" s="104"/>
      <c r="D255" s="104"/>
      <c r="E255" s="104"/>
    </row>
    <row r="256" spans="2:5" ht="15.75" customHeight="1">
      <c r="C256" s="14">
        <f>+SUM(C254,C249)</f>
        <v>184729222.99000001</v>
      </c>
      <c r="D256" s="103"/>
      <c r="E256" s="102"/>
    </row>
    <row r="258" spans="2:5" ht="24.75" customHeight="1">
      <c r="B258" s="79" t="s">
        <v>354</v>
      </c>
      <c r="C258" s="78" t="s">
        <v>348</v>
      </c>
      <c r="D258" s="68" t="s">
        <v>353</v>
      </c>
      <c r="E258" s="68" t="s">
        <v>352</v>
      </c>
    </row>
    <row r="259" spans="2:5" ht="25.5">
      <c r="B259" s="105" t="s">
        <v>351</v>
      </c>
      <c r="C259" s="100">
        <v>16.18</v>
      </c>
      <c r="D259" s="100"/>
      <c r="E259" s="100"/>
    </row>
    <row r="260" spans="2:5">
      <c r="B260" s="72"/>
      <c r="C260" s="104"/>
      <c r="D260" s="104"/>
      <c r="E260" s="104"/>
    </row>
    <row r="261" spans="2:5" ht="16.5" customHeight="1">
      <c r="C261" s="14">
        <f>+C259</f>
        <v>16.18</v>
      </c>
      <c r="D261" s="103"/>
      <c r="E261" s="102"/>
    </row>
    <row r="263" spans="2:5">
      <c r="B263" s="67" t="s">
        <v>350</v>
      </c>
    </row>
    <row r="265" spans="2:5" ht="26.25" customHeight="1">
      <c r="B265" s="79" t="s">
        <v>349</v>
      </c>
      <c r="C265" s="78" t="s">
        <v>348</v>
      </c>
      <c r="D265" s="68" t="s">
        <v>347</v>
      </c>
      <c r="E265" s="68" t="s">
        <v>346</v>
      </c>
    </row>
    <row r="266" spans="2:5">
      <c r="B266" s="22" t="s">
        <v>345</v>
      </c>
      <c r="C266" s="100">
        <v>67226817.109999999</v>
      </c>
      <c r="D266" s="101">
        <f>C266/($C$361/$D$361)</f>
        <v>0.44906404652439835</v>
      </c>
      <c r="E266" s="100"/>
    </row>
    <row r="267" spans="2:5">
      <c r="B267" s="18" t="s">
        <v>344</v>
      </c>
      <c r="C267" s="98">
        <v>8392356.8599999994</v>
      </c>
      <c r="D267" s="99">
        <f>C267/($C$361/$D$361)</f>
        <v>5.6059559167613751E-2</v>
      </c>
      <c r="E267" s="98"/>
    </row>
    <row r="268" spans="2:5">
      <c r="B268" s="18" t="s">
        <v>343</v>
      </c>
      <c r="C268" s="98">
        <v>5986918.8499999996</v>
      </c>
      <c r="D268" s="99">
        <f>C268/($C$361/$D$361)</f>
        <v>3.9991630134669588E-2</v>
      </c>
      <c r="E268" s="98"/>
    </row>
    <row r="269" spans="2:5">
      <c r="B269" s="18" t="s">
        <v>342</v>
      </c>
      <c r="C269" s="98">
        <v>26912.16</v>
      </c>
      <c r="D269" s="99">
        <f>C269/($C$361/$D$361)</f>
        <v>1.7976878855557724E-4</v>
      </c>
      <c r="E269" s="98"/>
    </row>
    <row r="270" spans="2:5">
      <c r="B270" s="18" t="s">
        <v>341</v>
      </c>
      <c r="C270" s="98">
        <v>2691975.31</v>
      </c>
      <c r="D270" s="99">
        <f>C270/($C$361/$D$361)</f>
        <v>1.7981950921078967E-2</v>
      </c>
      <c r="E270" s="98"/>
    </row>
    <row r="271" spans="2:5">
      <c r="B271" s="18" t="s">
        <v>340</v>
      </c>
      <c r="C271" s="98">
        <v>4900973.3899999997</v>
      </c>
      <c r="D271" s="99">
        <f>C271/($C$361/$D$361)</f>
        <v>3.2737693632299322E-2</v>
      </c>
      <c r="E271" s="98"/>
    </row>
    <row r="272" spans="2:5">
      <c r="B272" s="18" t="s">
        <v>339</v>
      </c>
      <c r="C272" s="98">
        <v>7707785.0499999998</v>
      </c>
      <c r="D272" s="99">
        <f>C272/($C$361/$D$361)</f>
        <v>5.1486732424498416E-2</v>
      </c>
      <c r="E272" s="98"/>
    </row>
    <row r="273" spans="2:5">
      <c r="B273" s="18" t="s">
        <v>338</v>
      </c>
      <c r="C273" s="98">
        <v>3853436.61</v>
      </c>
      <c r="D273" s="99">
        <f>C273/($C$361/$D$361)</f>
        <v>2.5740320775270744E-2</v>
      </c>
      <c r="E273" s="98"/>
    </row>
    <row r="274" spans="2:5">
      <c r="B274" s="18" t="s">
        <v>337</v>
      </c>
      <c r="C274" s="98">
        <v>4037514.75</v>
      </c>
      <c r="D274" s="99">
        <f>C274/($C$361/$D$361)</f>
        <v>2.6969932379369559E-2</v>
      </c>
      <c r="E274" s="98"/>
    </row>
    <row r="275" spans="2:5">
      <c r="B275" s="18" t="s">
        <v>336</v>
      </c>
      <c r="C275" s="98">
        <v>1658845.41</v>
      </c>
      <c r="D275" s="99">
        <f>C275/($C$361/$D$361)</f>
        <v>1.1080813645455431E-2</v>
      </c>
      <c r="E275" s="98"/>
    </row>
    <row r="276" spans="2:5">
      <c r="B276" s="18" t="s">
        <v>335</v>
      </c>
      <c r="C276" s="98">
        <v>209899.61</v>
      </c>
      <c r="D276" s="99">
        <f>C276/($C$361/$D$361)</f>
        <v>1.402094763407624E-3</v>
      </c>
      <c r="E276" s="98"/>
    </row>
    <row r="277" spans="2:5">
      <c r="B277" s="18" t="s">
        <v>334</v>
      </c>
      <c r="C277" s="98">
        <v>393505.04</v>
      </c>
      <c r="D277" s="99">
        <f>C277/($C$361/$D$361)</f>
        <v>2.6285487426989866E-3</v>
      </c>
      <c r="E277" s="98"/>
    </row>
    <row r="278" spans="2:5">
      <c r="B278" s="18" t="s">
        <v>333</v>
      </c>
      <c r="C278" s="98">
        <v>9871588.5700000003</v>
      </c>
      <c r="D278" s="99">
        <f>C278/($C$361/$D$361)</f>
        <v>6.5940582931581226E-2</v>
      </c>
      <c r="E278" s="98"/>
    </row>
    <row r="279" spans="2:5">
      <c r="B279" s="18" t="s">
        <v>332</v>
      </c>
      <c r="C279" s="98">
        <v>468558.49</v>
      </c>
      <c r="D279" s="99">
        <f>C279/($C$361/$D$361)</f>
        <v>3.1298934056103469E-3</v>
      </c>
      <c r="E279" s="98"/>
    </row>
    <row r="280" spans="2:5">
      <c r="B280" s="18" t="s">
        <v>331</v>
      </c>
      <c r="C280" s="98">
        <v>8853597.3900000006</v>
      </c>
      <c r="D280" s="99">
        <f>C280/($C$361/$D$361)</f>
        <v>5.9140569807816269E-2</v>
      </c>
      <c r="E280" s="98"/>
    </row>
    <row r="281" spans="2:5">
      <c r="B281" s="18" t="s">
        <v>330</v>
      </c>
      <c r="C281" s="98">
        <v>577060.9</v>
      </c>
      <c r="D281" s="99">
        <f>C281/($C$361/$D$361)</f>
        <v>3.8546716025689171E-3</v>
      </c>
      <c r="E281" s="98"/>
    </row>
    <row r="282" spans="2:5">
      <c r="B282" s="18" t="s">
        <v>329</v>
      </c>
      <c r="C282" s="98">
        <v>120208.08</v>
      </c>
      <c r="D282" s="99">
        <f>C282/($C$361/$D$361)</f>
        <v>8.0297014123696924E-4</v>
      </c>
      <c r="E282" s="98"/>
    </row>
    <row r="283" spans="2:5">
      <c r="B283" s="18" t="s">
        <v>328</v>
      </c>
      <c r="C283" s="98">
        <v>26751.759999999998</v>
      </c>
      <c r="D283" s="99">
        <f>C283/($C$361/$D$361)</f>
        <v>1.7869734302001581E-4</v>
      </c>
      <c r="E283" s="98"/>
    </row>
    <row r="284" spans="2:5">
      <c r="B284" s="18" t="s">
        <v>327</v>
      </c>
      <c r="C284" s="98">
        <v>170506.32</v>
      </c>
      <c r="D284" s="99">
        <f>C284/($C$361/$D$361)</f>
        <v>1.138954085716999E-3</v>
      </c>
      <c r="E284" s="98"/>
    </row>
    <row r="285" spans="2:5">
      <c r="B285" s="18" t="s">
        <v>326</v>
      </c>
      <c r="C285" s="98">
        <v>360797.7</v>
      </c>
      <c r="D285" s="99">
        <f>C285/($C$361/$D$361)</f>
        <v>2.4100691078916964E-3</v>
      </c>
      <c r="E285" s="98"/>
    </row>
    <row r="286" spans="2:5">
      <c r="B286" s="18" t="s">
        <v>325</v>
      </c>
      <c r="C286" s="98">
        <v>427833.9</v>
      </c>
      <c r="D286" s="99">
        <f>C286/($C$361/$D$361)</f>
        <v>2.8578598635712622E-3</v>
      </c>
      <c r="E286" s="98"/>
    </row>
    <row r="287" spans="2:5">
      <c r="B287" s="18" t="s">
        <v>324</v>
      </c>
      <c r="C287" s="98">
        <v>1147026.1399999999</v>
      </c>
      <c r="D287" s="99">
        <f>C287/($C$361/$D$361)</f>
        <v>7.6619453670526598E-3</v>
      </c>
      <c r="E287" s="98"/>
    </row>
    <row r="288" spans="2:5">
      <c r="B288" s="18" t="s">
        <v>323</v>
      </c>
      <c r="C288" s="98">
        <v>94679.41</v>
      </c>
      <c r="D288" s="99">
        <f>C288/($C$361/$D$361)</f>
        <v>6.3244283761900962E-4</v>
      </c>
      <c r="E288" s="98"/>
    </row>
    <row r="289" spans="2:5">
      <c r="B289" s="18" t="s">
        <v>322</v>
      </c>
      <c r="C289" s="98">
        <v>20000</v>
      </c>
      <c r="D289" s="99">
        <f>C289/($C$361/$D$361)</f>
        <v>1.335967001946906E-4</v>
      </c>
      <c r="E289" s="98"/>
    </row>
    <row r="290" spans="2:5">
      <c r="B290" s="18" t="s">
        <v>321</v>
      </c>
      <c r="C290" s="98">
        <v>19662</v>
      </c>
      <c r="D290" s="99">
        <f>C290/($C$361/$D$361)</f>
        <v>1.3133891596140034E-4</v>
      </c>
      <c r="E290" s="98"/>
    </row>
    <row r="291" spans="2:5">
      <c r="B291" s="18" t="s">
        <v>320</v>
      </c>
      <c r="C291" s="98">
        <v>60041.66</v>
      </c>
      <c r="D291" s="99">
        <f>C291/($C$361/$D$361)</f>
        <v>4.0106838251057739E-4</v>
      </c>
      <c r="E291" s="98"/>
    </row>
    <row r="292" spans="2:5">
      <c r="B292" s="18" t="s">
        <v>319</v>
      </c>
      <c r="C292" s="98">
        <v>885</v>
      </c>
      <c r="D292" s="99">
        <f>C292/($C$361/$D$361)</f>
        <v>5.9116539836150595E-6</v>
      </c>
      <c r="E292" s="98"/>
    </row>
    <row r="293" spans="2:5">
      <c r="B293" s="18" t="s">
        <v>318</v>
      </c>
      <c r="C293" s="98">
        <v>13036.25</v>
      </c>
      <c r="D293" s="99">
        <f>C293/($C$361/$D$361)</f>
        <v>8.7079999145651778E-5</v>
      </c>
      <c r="E293" s="98"/>
    </row>
    <row r="294" spans="2:5">
      <c r="B294" s="18" t="s">
        <v>317</v>
      </c>
      <c r="C294" s="98">
        <v>18377.330000000002</v>
      </c>
      <c r="D294" s="99">
        <f>C294/($C$361/$D$361)</f>
        <v>1.2275753231944469E-4</v>
      </c>
      <c r="E294" s="98"/>
    </row>
    <row r="295" spans="2:5">
      <c r="B295" s="18" t="s">
        <v>316</v>
      </c>
      <c r="C295" s="98">
        <v>257484.04</v>
      </c>
      <c r="D295" s="99">
        <f>C295/($C$361/$D$361)</f>
        <v>1.7199509048398862E-3</v>
      </c>
      <c r="E295" s="98"/>
    </row>
    <row r="296" spans="2:5">
      <c r="B296" s="18" t="s">
        <v>315</v>
      </c>
      <c r="C296" s="98">
        <v>80453.100000000006</v>
      </c>
      <c r="D296" s="99">
        <f>C296/($C$361/$D$361)</f>
        <v>5.3741343402167313E-4</v>
      </c>
      <c r="E296" s="98"/>
    </row>
    <row r="297" spans="2:5">
      <c r="B297" s="18" t="s">
        <v>314</v>
      </c>
      <c r="C297" s="98">
        <v>105570.16</v>
      </c>
      <c r="D297" s="99">
        <f>C297/($C$361/$D$361)</f>
        <v>7.0519125075127595E-4</v>
      </c>
      <c r="E297" s="98"/>
    </row>
    <row r="298" spans="2:5">
      <c r="B298" s="18" t="s">
        <v>313</v>
      </c>
      <c r="C298" s="98">
        <v>255218.88</v>
      </c>
      <c r="D298" s="99">
        <f>C298/($C$361/$D$361)</f>
        <v>1.7048200097692359E-3</v>
      </c>
      <c r="E298" s="98"/>
    </row>
    <row r="299" spans="2:5">
      <c r="B299" s="18" t="s">
        <v>312</v>
      </c>
      <c r="C299" s="98">
        <v>34694.25</v>
      </c>
      <c r="D299" s="99">
        <f>C299/($C$361/$D$361)</f>
        <v>2.3175186578648223E-4</v>
      </c>
      <c r="E299" s="98"/>
    </row>
    <row r="300" spans="2:5">
      <c r="B300" s="18" t="s">
        <v>311</v>
      </c>
      <c r="C300" s="98">
        <v>5815.95</v>
      </c>
      <c r="D300" s="99">
        <f>C300/($C$361/$D$361)</f>
        <v>3.8849586424865543E-5</v>
      </c>
      <c r="E300" s="98"/>
    </row>
    <row r="301" spans="2:5">
      <c r="B301" s="18" t="s">
        <v>310</v>
      </c>
      <c r="C301" s="98">
        <v>23563.37</v>
      </c>
      <c r="D301" s="99">
        <f>C301/($C$361/$D$361)</f>
        <v>1.5739942387332833E-4</v>
      </c>
      <c r="E301" s="98"/>
    </row>
    <row r="302" spans="2:5">
      <c r="B302" s="18" t="s">
        <v>309</v>
      </c>
      <c r="C302" s="98">
        <v>31249.35</v>
      </c>
      <c r="D302" s="99">
        <f>C302/($C$361/$D$361)</f>
        <v>2.0874050216144774E-4</v>
      </c>
      <c r="E302" s="98"/>
    </row>
    <row r="303" spans="2:5">
      <c r="B303" s="18" t="s">
        <v>308</v>
      </c>
      <c r="C303" s="98">
        <v>34862.639999999999</v>
      </c>
      <c r="D303" s="99">
        <f>C303/($C$361/$D$361)</f>
        <v>2.3287668320377141E-4</v>
      </c>
      <c r="E303" s="98"/>
    </row>
    <row r="304" spans="2:5">
      <c r="B304" s="18" t="s">
        <v>307</v>
      </c>
      <c r="C304" s="98">
        <v>7621.12</v>
      </c>
      <c r="D304" s="99">
        <f>C304/($C$361/$D$361)</f>
        <v>5.0907824189388022E-5</v>
      </c>
      <c r="E304" s="98"/>
    </row>
    <row r="305" spans="2:5">
      <c r="B305" s="18" t="s">
        <v>306</v>
      </c>
      <c r="C305" s="98">
        <v>972241.29</v>
      </c>
      <c r="D305" s="99">
        <f>C305/($C$361/$D$361)</f>
        <v>6.4944114068514625E-3</v>
      </c>
      <c r="E305" s="98"/>
    </row>
    <row r="306" spans="2:5">
      <c r="B306" s="18" t="s">
        <v>305</v>
      </c>
      <c r="C306" s="98">
        <v>69300</v>
      </c>
      <c r="D306" s="99">
        <f>C306/($C$361/$D$361)</f>
        <v>4.6291256617460297E-4</v>
      </c>
      <c r="E306" s="98"/>
    </row>
    <row r="307" spans="2:5">
      <c r="B307" s="18" t="s">
        <v>304</v>
      </c>
      <c r="C307" s="98">
        <v>675.85</v>
      </c>
      <c r="D307" s="99">
        <f>C307/($C$361/$D$361)</f>
        <v>4.5145664913290821E-6</v>
      </c>
      <c r="E307" s="98"/>
    </row>
    <row r="308" spans="2:5">
      <c r="B308" s="18" t="s">
        <v>303</v>
      </c>
      <c r="C308" s="98">
        <v>49709.9</v>
      </c>
      <c r="D308" s="99">
        <f>C308/($C$361/$D$361)</f>
        <v>3.3205393035040253E-4</v>
      </c>
      <c r="E308" s="98"/>
    </row>
    <row r="309" spans="2:5">
      <c r="B309" s="18" t="s">
        <v>302</v>
      </c>
      <c r="C309" s="98">
        <v>45900.47</v>
      </c>
      <c r="D309" s="99">
        <f>C309/($C$361/$D$361)</f>
        <v>3.0660756646926952E-4</v>
      </c>
      <c r="E309" s="98"/>
    </row>
    <row r="310" spans="2:5">
      <c r="B310" s="18" t="s">
        <v>301</v>
      </c>
      <c r="C310" s="98">
        <v>5133.84</v>
      </c>
      <c r="D310" s="99">
        <f>C310/($C$361/$D$361)</f>
        <v>3.4293204166375523E-5</v>
      </c>
      <c r="E310" s="98"/>
    </row>
    <row r="311" spans="2:5">
      <c r="B311" s="18" t="s">
        <v>300</v>
      </c>
      <c r="C311" s="98">
        <v>165038.79</v>
      </c>
      <c r="D311" s="99">
        <f>C311/($C$361/$D$361)</f>
        <v>1.1024318874062252E-3</v>
      </c>
      <c r="E311" s="98"/>
    </row>
    <row r="312" spans="2:5">
      <c r="B312" s="18" t="s">
        <v>299</v>
      </c>
      <c r="C312" s="98">
        <v>61172.19</v>
      </c>
      <c r="D312" s="99">
        <f>C312/($C$361/$D$361)</f>
        <v>4.0862013638413256E-4</v>
      </c>
      <c r="E312" s="98"/>
    </row>
    <row r="313" spans="2:5">
      <c r="B313" s="18" t="s">
        <v>298</v>
      </c>
      <c r="C313" s="98">
        <v>27533.61</v>
      </c>
      <c r="D313" s="99">
        <f>C313/($C$361/$D$361)</f>
        <v>1.8391997202237676E-4</v>
      </c>
      <c r="E313" s="98"/>
    </row>
    <row r="314" spans="2:5">
      <c r="B314" s="18" t="s">
        <v>297</v>
      </c>
      <c r="C314" s="98">
        <v>128816.59</v>
      </c>
      <c r="D314" s="99">
        <f>C314/($C$361/$D$361)</f>
        <v>8.6047356771661899E-4</v>
      </c>
      <c r="E314" s="98"/>
    </row>
    <row r="315" spans="2:5">
      <c r="B315" s="18" t="s">
        <v>296</v>
      </c>
      <c r="C315" s="98">
        <v>5147</v>
      </c>
      <c r="D315" s="99">
        <f>C315/($C$361/$D$361)</f>
        <v>3.438111079510363E-5</v>
      </c>
      <c r="E315" s="98"/>
    </row>
    <row r="316" spans="2:5">
      <c r="B316" s="18" t="s">
        <v>295</v>
      </c>
      <c r="C316" s="98">
        <v>69975.87</v>
      </c>
      <c r="D316" s="99">
        <f>C316/($C$361/$D$361)</f>
        <v>4.6742726626263219E-4</v>
      </c>
      <c r="E316" s="98"/>
    </row>
    <row r="317" spans="2:5">
      <c r="B317" s="18" t="s">
        <v>294</v>
      </c>
      <c r="C317" s="98">
        <v>5782.35</v>
      </c>
      <c r="D317" s="99">
        <f>C317/($C$361/$D$361)</f>
        <v>3.8625143968538463E-5</v>
      </c>
      <c r="E317" s="98"/>
    </row>
    <row r="318" spans="2:5">
      <c r="B318" s="18" t="s">
        <v>293</v>
      </c>
      <c r="C318" s="98">
        <v>8084.97</v>
      </c>
      <c r="D318" s="99">
        <f>C318/($C$361/$D$361)</f>
        <v>5.4006265658653385E-5</v>
      </c>
      <c r="E318" s="98"/>
    </row>
    <row r="319" spans="2:5">
      <c r="B319" s="18" t="s">
        <v>292</v>
      </c>
      <c r="C319" s="98">
        <v>1656102.25</v>
      </c>
      <c r="D319" s="99">
        <f>C319/($C$361/$D$361)</f>
        <v>1.1062489789250127E-2</v>
      </c>
      <c r="E319" s="98"/>
    </row>
    <row r="320" spans="2:5">
      <c r="B320" s="18" t="s">
        <v>291</v>
      </c>
      <c r="C320" s="98">
        <v>17298.599999999999</v>
      </c>
      <c r="D320" s="99">
        <f>C320/($C$361/$D$361)</f>
        <v>1.1555179389939374E-4</v>
      </c>
      <c r="E320" s="98"/>
    </row>
    <row r="321" spans="2:5">
      <c r="B321" s="18" t="s">
        <v>290</v>
      </c>
      <c r="C321" s="98">
        <v>121480.19</v>
      </c>
      <c r="D321" s="99">
        <f>C321/($C$361/$D$361)</f>
        <v>8.1146762615120257E-4</v>
      </c>
      <c r="E321" s="98"/>
    </row>
    <row r="322" spans="2:5">
      <c r="B322" s="18" t="s">
        <v>289</v>
      </c>
      <c r="C322" s="98">
        <v>389921.03</v>
      </c>
      <c r="D322" s="99">
        <f>C322/($C$361/$D$361)</f>
        <v>2.6046081472257481E-3</v>
      </c>
      <c r="E322" s="98"/>
    </row>
    <row r="323" spans="2:5">
      <c r="B323" s="18" t="s">
        <v>288</v>
      </c>
      <c r="C323" s="98">
        <v>489229.83</v>
      </c>
      <c r="D323" s="99">
        <f>C323/($C$361/$D$361)</f>
        <v>3.2679745462404729E-3</v>
      </c>
      <c r="E323" s="98"/>
    </row>
    <row r="324" spans="2:5">
      <c r="B324" s="18" t="s">
        <v>287</v>
      </c>
      <c r="C324" s="98">
        <v>1777.63</v>
      </c>
      <c r="D324" s="99">
        <f>C324/($C$361/$D$361)</f>
        <v>1.1874275108354393E-5</v>
      </c>
      <c r="E324" s="98"/>
    </row>
    <row r="325" spans="2:5">
      <c r="B325" s="18" t="s">
        <v>286</v>
      </c>
      <c r="C325" s="98">
        <v>22000</v>
      </c>
      <c r="D325" s="99">
        <f>C325/($C$361/$D$361)</f>
        <v>1.4695637021415966E-4</v>
      </c>
      <c r="E325" s="98"/>
    </row>
    <row r="326" spans="2:5">
      <c r="B326" s="18" t="s">
        <v>285</v>
      </c>
      <c r="C326" s="98">
        <v>102010.02</v>
      </c>
      <c r="D326" s="99">
        <f>C326/($C$361/$D$361)</f>
        <v>6.8141010293971971E-4</v>
      </c>
      <c r="E326" s="98"/>
    </row>
    <row r="327" spans="2:5">
      <c r="B327" s="18" t="s">
        <v>284</v>
      </c>
      <c r="C327" s="98">
        <v>4814</v>
      </c>
      <c r="D327" s="99">
        <f>C327/($C$361/$D$361)</f>
        <v>3.2156725736862026E-5</v>
      </c>
      <c r="E327" s="98"/>
    </row>
    <row r="328" spans="2:5">
      <c r="B328" s="18" t="s">
        <v>283</v>
      </c>
      <c r="C328" s="98">
        <v>43313.81</v>
      </c>
      <c r="D328" s="99">
        <f>C328/($C$361/$D$361)</f>
        <v>2.8932910444298958E-4</v>
      </c>
      <c r="E328" s="98"/>
    </row>
    <row r="329" spans="2:5">
      <c r="B329" s="18" t="s">
        <v>282</v>
      </c>
      <c r="C329" s="98">
        <v>96300</v>
      </c>
      <c r="D329" s="99">
        <f>C329/($C$361/$D$361)</f>
        <v>6.4326811143743524E-4</v>
      </c>
      <c r="E329" s="98"/>
    </row>
    <row r="330" spans="2:5">
      <c r="B330" s="18" t="s">
        <v>281</v>
      </c>
      <c r="C330" s="98">
        <v>178460</v>
      </c>
      <c r="D330" s="99">
        <f>C330/($C$361/$D$361)</f>
        <v>1.1920833558372243E-3</v>
      </c>
      <c r="E330" s="98"/>
    </row>
    <row r="331" spans="2:5">
      <c r="B331" s="18" t="s">
        <v>280</v>
      </c>
      <c r="C331" s="98">
        <v>658903.07999999996</v>
      </c>
      <c r="D331" s="99">
        <f>C331/($C$361/$D$361)</f>
        <v>4.4013638618059115E-3</v>
      </c>
      <c r="E331" s="98"/>
    </row>
    <row r="332" spans="2:5">
      <c r="B332" s="18" t="s">
        <v>279</v>
      </c>
      <c r="C332" s="98">
        <v>1584322.75</v>
      </c>
      <c r="D332" s="99">
        <f>C332/($C$361/$D$361)</f>
        <v>1.0583014572168889E-2</v>
      </c>
      <c r="E332" s="98"/>
    </row>
    <row r="333" spans="2:5">
      <c r="B333" s="18" t="s">
        <v>278</v>
      </c>
      <c r="C333" s="98">
        <v>273400</v>
      </c>
      <c r="D333" s="99">
        <f>C333/($C$361/$D$361)</f>
        <v>1.8262668916614207E-3</v>
      </c>
      <c r="E333" s="98"/>
    </row>
    <row r="334" spans="2:5">
      <c r="B334" s="18" t="s">
        <v>277</v>
      </c>
      <c r="C334" s="98">
        <v>357949.91</v>
      </c>
      <c r="D334" s="99">
        <f>C334/($C$361/$D$361)</f>
        <v>2.391046340549324E-3</v>
      </c>
      <c r="E334" s="98"/>
    </row>
    <row r="335" spans="2:5">
      <c r="B335" s="18" t="s">
        <v>276</v>
      </c>
      <c r="C335" s="98">
        <v>392178.44</v>
      </c>
      <c r="D335" s="99">
        <f>C335/($C$361/$D$361)</f>
        <v>2.6196872735750731E-3</v>
      </c>
      <c r="E335" s="98"/>
    </row>
    <row r="336" spans="2:5">
      <c r="B336" s="18" t="s">
        <v>275</v>
      </c>
      <c r="C336" s="98">
        <v>49128.08</v>
      </c>
      <c r="D336" s="99">
        <f>C336/($C$361/$D$361)</f>
        <v>3.281674687450388E-4</v>
      </c>
      <c r="E336" s="98"/>
    </row>
    <row r="337" spans="2:5">
      <c r="B337" s="18" t="s">
        <v>274</v>
      </c>
      <c r="C337" s="98">
        <v>4716.5</v>
      </c>
      <c r="D337" s="99"/>
      <c r="E337" s="98"/>
    </row>
    <row r="338" spans="2:5">
      <c r="B338" s="18" t="s">
        <v>273</v>
      </c>
      <c r="C338" s="98">
        <v>1134000.28</v>
      </c>
      <c r="D338" s="99"/>
      <c r="E338" s="98"/>
    </row>
    <row r="339" spans="2:5">
      <c r="B339" s="18" t="s">
        <v>272</v>
      </c>
      <c r="C339" s="98">
        <v>124778.43</v>
      </c>
      <c r="D339" s="99"/>
      <c r="E339" s="98"/>
    </row>
    <row r="340" spans="2:5">
      <c r="B340" s="18" t="s">
        <v>271</v>
      </c>
      <c r="C340" s="98">
        <v>43864.81</v>
      </c>
      <c r="D340" s="99"/>
      <c r="E340" s="98"/>
    </row>
    <row r="341" spans="2:5">
      <c r="B341" s="18" t="s">
        <v>270</v>
      </c>
      <c r="C341" s="98">
        <v>262404.47999999998</v>
      </c>
      <c r="D341" s="99"/>
      <c r="E341" s="98"/>
    </row>
    <row r="342" spans="2:5">
      <c r="B342" s="18" t="s">
        <v>269</v>
      </c>
      <c r="C342" s="98">
        <v>31094.75</v>
      </c>
      <c r="D342" s="99"/>
      <c r="E342" s="98"/>
    </row>
    <row r="343" spans="2:5">
      <c r="B343" s="18" t="s">
        <v>268</v>
      </c>
      <c r="C343" s="98">
        <v>2866268.44</v>
      </c>
      <c r="D343" s="99"/>
      <c r="E343" s="98"/>
    </row>
    <row r="344" spans="2:5">
      <c r="B344" s="18" t="s">
        <v>267</v>
      </c>
      <c r="C344" s="98">
        <v>333361.59999999998</v>
      </c>
      <c r="D344" s="99"/>
      <c r="E344" s="98"/>
    </row>
    <row r="345" spans="2:5">
      <c r="B345" s="18" t="s">
        <v>266</v>
      </c>
      <c r="C345" s="98">
        <v>309432</v>
      </c>
      <c r="D345" s="99"/>
      <c r="E345" s="98"/>
    </row>
    <row r="346" spans="2:5">
      <c r="B346" s="18" t="s">
        <v>265</v>
      </c>
      <c r="C346" s="98">
        <v>10372</v>
      </c>
      <c r="D346" s="99"/>
      <c r="E346" s="98"/>
    </row>
    <row r="347" spans="2:5">
      <c r="B347" s="18" t="s">
        <v>264</v>
      </c>
      <c r="C347" s="98">
        <v>221428.2</v>
      </c>
      <c r="D347" s="99"/>
      <c r="E347" s="98"/>
    </row>
    <row r="348" spans="2:5">
      <c r="B348" s="18" t="s">
        <v>263</v>
      </c>
      <c r="C348" s="98">
        <v>284491.75</v>
      </c>
      <c r="D348" s="99"/>
      <c r="E348" s="98"/>
    </row>
    <row r="349" spans="2:5">
      <c r="B349" s="18" t="s">
        <v>262</v>
      </c>
      <c r="C349" s="98">
        <v>16460</v>
      </c>
      <c r="D349" s="99"/>
      <c r="E349" s="98"/>
    </row>
    <row r="350" spans="2:5">
      <c r="B350" s="18" t="s">
        <v>261</v>
      </c>
      <c r="C350" s="98">
        <v>796822.65</v>
      </c>
      <c r="D350" s="99"/>
      <c r="E350" s="98"/>
    </row>
    <row r="351" spans="2:5">
      <c r="B351" s="18" t="s">
        <v>260</v>
      </c>
      <c r="C351" s="98">
        <v>21781.3</v>
      </c>
      <c r="D351" s="99"/>
      <c r="E351" s="98"/>
    </row>
    <row r="352" spans="2:5">
      <c r="B352" s="18" t="s">
        <v>259</v>
      </c>
      <c r="C352" s="98">
        <v>1877442.2</v>
      </c>
      <c r="D352" s="99"/>
      <c r="E352" s="98"/>
    </row>
    <row r="353" spans="2:7">
      <c r="B353" s="18" t="s">
        <v>258</v>
      </c>
      <c r="C353" s="98">
        <v>7390</v>
      </c>
      <c r="D353" s="99"/>
      <c r="E353" s="98"/>
    </row>
    <row r="354" spans="2:7">
      <c r="B354" s="18" t="s">
        <v>257</v>
      </c>
      <c r="C354" s="98">
        <v>1594</v>
      </c>
      <c r="D354" s="99"/>
      <c r="E354" s="98"/>
    </row>
    <row r="355" spans="2:7">
      <c r="B355" s="18" t="s">
        <v>256</v>
      </c>
      <c r="C355" s="98">
        <v>674835</v>
      </c>
      <c r="D355" s="99"/>
      <c r="E355" s="98"/>
    </row>
    <row r="356" spans="2:7">
      <c r="B356" s="18" t="s">
        <v>255</v>
      </c>
      <c r="C356" s="98">
        <v>6634.7</v>
      </c>
      <c r="D356" s="99"/>
      <c r="E356" s="98"/>
    </row>
    <row r="357" spans="2:7">
      <c r="B357" s="18" t="s">
        <v>254</v>
      </c>
      <c r="C357" s="98">
        <v>2446554.0099999998</v>
      </c>
      <c r="D357" s="99"/>
      <c r="E357" s="98"/>
    </row>
    <row r="358" spans="2:7">
      <c r="B358" s="18" t="s">
        <v>253</v>
      </c>
      <c r="C358" s="98">
        <v>78</v>
      </c>
      <c r="D358" s="99">
        <f>C358/($C$361/$D$361)</f>
        <v>5.2102713075929338E-7</v>
      </c>
      <c r="E358" s="98"/>
    </row>
    <row r="359" spans="2:7">
      <c r="B359" s="18" t="s">
        <v>252</v>
      </c>
      <c r="C359" s="98">
        <v>1212</v>
      </c>
      <c r="D359" s="99">
        <f>C359/($C$361/$D$361)</f>
        <v>8.0959600317982511E-6</v>
      </c>
      <c r="E359" s="98"/>
    </row>
    <row r="360" spans="2:7">
      <c r="B360" s="18" t="s">
        <v>251</v>
      </c>
      <c r="C360" s="98">
        <v>93.02</v>
      </c>
      <c r="D360" s="99">
        <f>C360/($C$361/$D$361)</f>
        <v>6.2135825260550601E-7</v>
      </c>
      <c r="E360" s="98"/>
    </row>
    <row r="361" spans="2:7" ht="15.75" customHeight="1">
      <c r="B361" s="72" t="s">
        <v>250</v>
      </c>
      <c r="C361" s="82">
        <f>+SUM(C265:C360)</f>
        <v>149704296.37</v>
      </c>
      <c r="D361" s="97">
        <v>1</v>
      </c>
      <c r="E361" s="97"/>
    </row>
    <row r="363" spans="2:7">
      <c r="B363" s="67" t="s">
        <v>249</v>
      </c>
    </row>
    <row r="365" spans="2:7" ht="28.5" customHeight="1">
      <c r="B365" s="25" t="s">
        <v>248</v>
      </c>
      <c r="C365" s="24" t="s">
        <v>45</v>
      </c>
      <c r="D365" s="23" t="s">
        <v>44</v>
      </c>
      <c r="E365" s="23" t="s">
        <v>226</v>
      </c>
      <c r="F365" s="96" t="s">
        <v>247</v>
      </c>
      <c r="G365" s="24" t="s">
        <v>225</v>
      </c>
    </row>
    <row r="366" spans="2:7">
      <c r="B366" s="95" t="s">
        <v>246</v>
      </c>
      <c r="C366" s="94">
        <v>-1948301.47</v>
      </c>
      <c r="D366" s="94">
        <v>-1948301.47</v>
      </c>
      <c r="E366" s="94">
        <f>+C366-D366</f>
        <v>0</v>
      </c>
      <c r="F366" s="94"/>
      <c r="G366" s="93"/>
    </row>
    <row r="367" spans="2:7">
      <c r="B367" s="92" t="s">
        <v>245</v>
      </c>
      <c r="C367" s="81">
        <v>276291.96000000002</v>
      </c>
      <c r="D367" s="81">
        <v>276291.96000000002</v>
      </c>
      <c r="E367" s="81">
        <f>+C367-D367</f>
        <v>0</v>
      </c>
      <c r="F367" s="81"/>
      <c r="G367" s="19"/>
    </row>
    <row r="368" spans="2:7">
      <c r="B368" s="92" t="s">
        <v>244</v>
      </c>
      <c r="C368" s="81">
        <v>-40225604.82</v>
      </c>
      <c r="D368" s="81">
        <v>-5220379.12</v>
      </c>
      <c r="E368" s="81">
        <f>+C368-D368</f>
        <v>-35005225.700000003</v>
      </c>
      <c r="F368" s="81"/>
      <c r="G368" s="19"/>
    </row>
    <row r="369" spans="2:7">
      <c r="B369" s="92" t="s">
        <v>243</v>
      </c>
      <c r="C369" s="81">
        <v>-28673802.969999999</v>
      </c>
      <c r="D369" s="81">
        <v>-1156321.1399999999</v>
      </c>
      <c r="E369" s="81">
        <f>+C369-D369</f>
        <v>-27517481.829999998</v>
      </c>
      <c r="F369" s="81"/>
      <c r="G369" s="19"/>
    </row>
    <row r="370" spans="2:7">
      <c r="B370" s="92" t="s">
        <v>242</v>
      </c>
      <c r="C370" s="81">
        <v>-3094873.02</v>
      </c>
      <c r="D370" s="81"/>
      <c r="E370" s="81">
        <f>+C370-D370</f>
        <v>-3094873.02</v>
      </c>
      <c r="F370" s="81"/>
      <c r="G370" s="19"/>
    </row>
    <row r="371" spans="2:7">
      <c r="B371" s="92" t="s">
        <v>241</v>
      </c>
      <c r="C371" s="81">
        <v>-5202696.9800000004</v>
      </c>
      <c r="D371" s="81">
        <v>-684177.88</v>
      </c>
      <c r="E371" s="81">
        <f>+C371-D371</f>
        <v>-4518519.1000000006</v>
      </c>
      <c r="F371" s="81"/>
      <c r="G371" s="19"/>
    </row>
    <row r="372" spans="2:7">
      <c r="B372" s="92" t="s">
        <v>240</v>
      </c>
      <c r="C372" s="81"/>
      <c r="D372" s="81">
        <v>-1156321.1299999999</v>
      </c>
      <c r="E372" s="81">
        <f>+C372-D372</f>
        <v>1156321.1299999999</v>
      </c>
      <c r="F372" s="81"/>
      <c r="G372" s="19"/>
    </row>
    <row r="373" spans="2:7">
      <c r="B373" s="92" t="s">
        <v>239</v>
      </c>
      <c r="C373" s="81"/>
      <c r="D373" s="81">
        <v>-3094873.02</v>
      </c>
      <c r="E373" s="81">
        <f>+C373-D373</f>
        <v>3094873.02</v>
      </c>
      <c r="F373" s="81"/>
      <c r="G373" s="19"/>
    </row>
    <row r="374" spans="2:7">
      <c r="B374" s="92" t="s">
        <v>238</v>
      </c>
      <c r="C374" s="81"/>
      <c r="D374" s="81">
        <v>-662016.74</v>
      </c>
      <c r="E374" s="81">
        <f>+C374-D374</f>
        <v>662016.74</v>
      </c>
      <c r="F374" s="81"/>
      <c r="G374" s="19"/>
    </row>
    <row r="375" spans="2:7">
      <c r="B375" s="92" t="s">
        <v>237</v>
      </c>
      <c r="C375" s="81">
        <v>-662016.74</v>
      </c>
      <c r="D375" s="81">
        <v>-16759888.98</v>
      </c>
      <c r="E375" s="81">
        <f>+C375-D375</f>
        <v>16097872.24</v>
      </c>
      <c r="F375" s="81"/>
      <c r="G375" s="19"/>
    </row>
    <row r="376" spans="2:7">
      <c r="B376" s="92" t="s">
        <v>236</v>
      </c>
      <c r="C376" s="81">
        <v>-11557192</v>
      </c>
      <c r="D376" s="81">
        <v>-21048312.059999999</v>
      </c>
      <c r="E376" s="81">
        <f>+C376-D376</f>
        <v>9491120.0599999987</v>
      </c>
      <c r="F376" s="81"/>
      <c r="G376" s="19"/>
    </row>
    <row r="377" spans="2:7">
      <c r="B377" s="92" t="s">
        <v>235</v>
      </c>
      <c r="C377" s="81">
        <v>-21048312.059999999</v>
      </c>
      <c r="D377" s="81">
        <v>-49142949.509999998</v>
      </c>
      <c r="E377" s="81">
        <f>+C377-D377</f>
        <v>28094637.449999999</v>
      </c>
      <c r="F377" s="81"/>
      <c r="G377" s="19"/>
    </row>
    <row r="378" spans="2:7">
      <c r="B378" s="92" t="s">
        <v>234</v>
      </c>
      <c r="C378" s="81">
        <v>-8917344.6899999995</v>
      </c>
      <c r="D378" s="81">
        <v>-28673802.969999999</v>
      </c>
      <c r="E378" s="81">
        <f>+C378-D378</f>
        <v>19756458.280000001</v>
      </c>
      <c r="F378" s="81"/>
      <c r="G378" s="19"/>
    </row>
    <row r="379" spans="2:7">
      <c r="B379" s="92" t="s">
        <v>233</v>
      </c>
      <c r="C379" s="81"/>
      <c r="D379" s="81">
        <v>-3126881.61</v>
      </c>
      <c r="E379" s="81">
        <f>+C379-D379</f>
        <v>3126881.61</v>
      </c>
      <c r="F379" s="81"/>
      <c r="G379" s="19"/>
    </row>
    <row r="380" spans="2:7">
      <c r="B380" s="92" t="s">
        <v>232</v>
      </c>
      <c r="C380" s="81">
        <v>-3126881.61</v>
      </c>
      <c r="D380" s="81">
        <v>8000000</v>
      </c>
      <c r="E380" s="81">
        <f>+C380-D380</f>
        <v>-11126881.609999999</v>
      </c>
      <c r="F380" s="81"/>
      <c r="G380" s="19"/>
    </row>
    <row r="381" spans="2:7">
      <c r="B381" s="92" t="s">
        <v>231</v>
      </c>
      <c r="C381" s="81">
        <v>8000000</v>
      </c>
      <c r="D381" s="81">
        <v>-10561458.91</v>
      </c>
      <c r="E381" s="81">
        <f>+C381-D381</f>
        <v>18561458.91</v>
      </c>
      <c r="F381" s="81"/>
      <c r="G381" s="19"/>
    </row>
    <row r="382" spans="2:7">
      <c r="B382" s="92" t="s">
        <v>230</v>
      </c>
      <c r="C382" s="81"/>
      <c r="D382" s="81">
        <v>-64270610.909999996</v>
      </c>
      <c r="E382" s="81">
        <f>+C382-D382</f>
        <v>64270610.909999996</v>
      </c>
      <c r="F382" s="81"/>
      <c r="G382" s="19"/>
    </row>
    <row r="383" spans="2:7">
      <c r="B383" s="92" t="s">
        <v>229</v>
      </c>
      <c r="C383" s="81">
        <v>-63640847.25</v>
      </c>
      <c r="D383" s="81">
        <v>-44321793.270000003</v>
      </c>
      <c r="E383" s="81">
        <f>+C383-D383</f>
        <v>-19319053.979999997</v>
      </c>
      <c r="F383" s="81"/>
      <c r="G383" s="19"/>
    </row>
    <row r="384" spans="2:7">
      <c r="B384" s="91" t="s">
        <v>228</v>
      </c>
      <c r="C384" s="81">
        <v>-125287.38</v>
      </c>
      <c r="D384" s="81">
        <v>-44321793.270000003</v>
      </c>
      <c r="E384" s="81">
        <f>+C384-D384</f>
        <v>44196505.890000001</v>
      </c>
      <c r="F384" s="81">
        <v>0</v>
      </c>
      <c r="G384" s="19">
        <v>0</v>
      </c>
    </row>
    <row r="385" spans="2:7" ht="4.5" customHeight="1">
      <c r="B385" s="90"/>
      <c r="C385" s="89"/>
      <c r="D385" s="89"/>
      <c r="E385" s="89"/>
      <c r="F385" s="89"/>
      <c r="G385" s="88"/>
    </row>
    <row r="386" spans="2:7" ht="19.5" customHeight="1">
      <c r="C386" s="14">
        <f>SUM(C384:C385)</f>
        <v>-125287.38</v>
      </c>
      <c r="D386" s="14">
        <f>SUM(D384:D385)</f>
        <v>-44321793.270000003</v>
      </c>
      <c r="E386" s="14">
        <f>SUM(E384:E385)</f>
        <v>44196505.890000001</v>
      </c>
      <c r="F386" s="14">
        <f>SUM(F384:F385)</f>
        <v>0</v>
      </c>
      <c r="G386" s="14">
        <f>SUM(G384:G385)</f>
        <v>0</v>
      </c>
    </row>
    <row r="387" spans="2:7">
      <c r="B387" s="87"/>
      <c r="C387" s="87"/>
      <c r="D387" s="87"/>
      <c r="E387" s="87"/>
      <c r="F387" s="87"/>
    </row>
    <row r="388" spans="2:7" ht="27" customHeight="1">
      <c r="B388" s="79" t="s">
        <v>227</v>
      </c>
      <c r="C388" s="78" t="s">
        <v>45</v>
      </c>
      <c r="D388" s="68" t="s">
        <v>44</v>
      </c>
      <c r="E388" s="68" t="s">
        <v>226</v>
      </c>
      <c r="F388" s="86" t="s">
        <v>225</v>
      </c>
    </row>
    <row r="389" spans="2:7">
      <c r="B389" s="22" t="s">
        <v>224</v>
      </c>
      <c r="C389" s="76">
        <v>-17322106.07</v>
      </c>
      <c r="D389" s="76">
        <v>-35024942.759999998</v>
      </c>
      <c r="E389" s="73">
        <f>+C389-D389</f>
        <v>17702836.689999998</v>
      </c>
      <c r="F389" s="76"/>
    </row>
    <row r="390" spans="2:7">
      <c r="B390" s="18" t="s">
        <v>223</v>
      </c>
      <c r="C390" s="73">
        <v>47842951.43</v>
      </c>
      <c r="D390" s="73">
        <v>47842951.43</v>
      </c>
      <c r="E390" s="73">
        <f>+C390-D390</f>
        <v>0</v>
      </c>
      <c r="F390" s="73"/>
    </row>
    <row r="391" spans="2:7">
      <c r="B391" s="18" t="s">
        <v>222</v>
      </c>
      <c r="C391" s="73">
        <v>31014117.600000001</v>
      </c>
      <c r="D391" s="73">
        <v>31014117.600000001</v>
      </c>
      <c r="E391" s="73">
        <f>+C391-D391</f>
        <v>0</v>
      </c>
      <c r="F391" s="73"/>
    </row>
    <row r="392" spans="2:7">
      <c r="B392" s="18" t="s">
        <v>221</v>
      </c>
      <c r="C392" s="73">
        <v>-430723.14</v>
      </c>
      <c r="D392" s="73">
        <v>-430723.14</v>
      </c>
      <c r="E392" s="73">
        <f>+C392-D392</f>
        <v>0</v>
      </c>
      <c r="F392" s="73"/>
    </row>
    <row r="393" spans="2:7">
      <c r="B393" s="18" t="s">
        <v>220</v>
      </c>
      <c r="C393" s="73">
        <v>1423403.49</v>
      </c>
      <c r="D393" s="73">
        <v>1423403.49</v>
      </c>
      <c r="E393" s="73">
        <f>+C393-D393</f>
        <v>0</v>
      </c>
      <c r="F393" s="73"/>
    </row>
    <row r="394" spans="2:7">
      <c r="B394" s="18" t="s">
        <v>219</v>
      </c>
      <c r="C394" s="73">
        <v>3782766.01</v>
      </c>
      <c r="D394" s="73">
        <v>3782744.01</v>
      </c>
      <c r="E394" s="73">
        <f>+C394-D394</f>
        <v>22</v>
      </c>
      <c r="F394" s="73"/>
    </row>
    <row r="395" spans="2:7">
      <c r="B395" s="18" t="s">
        <v>218</v>
      </c>
      <c r="C395" s="73">
        <v>4797059.74</v>
      </c>
      <c r="D395" s="73">
        <v>4797059.74</v>
      </c>
      <c r="E395" s="73">
        <f>+C395-D395</f>
        <v>0</v>
      </c>
      <c r="F395" s="73"/>
    </row>
    <row r="396" spans="2:7">
      <c r="B396" s="18" t="s">
        <v>217</v>
      </c>
      <c r="C396" s="73">
        <v>11385675.609999999</v>
      </c>
      <c r="D396" s="73">
        <v>11382513.210000001</v>
      </c>
      <c r="E396" s="73">
        <f>+C396-D396</f>
        <v>3162.3999999985099</v>
      </c>
      <c r="F396" s="73"/>
    </row>
    <row r="397" spans="2:7">
      <c r="B397" s="18" t="s">
        <v>216</v>
      </c>
      <c r="C397" s="73">
        <v>9494573.2400000002</v>
      </c>
      <c r="D397" s="73">
        <v>9494572.2400000002</v>
      </c>
      <c r="E397" s="73">
        <f>+C397-D397</f>
        <v>1</v>
      </c>
      <c r="F397" s="73"/>
    </row>
    <row r="398" spans="2:7">
      <c r="B398" s="18" t="s">
        <v>215</v>
      </c>
      <c r="C398" s="73">
        <v>99906380.560000002</v>
      </c>
      <c r="D398" s="73">
        <v>99869359.099999994</v>
      </c>
      <c r="E398" s="73">
        <f>+C398-D398</f>
        <v>37021.460000008345</v>
      </c>
      <c r="F398" s="73"/>
    </row>
    <row r="399" spans="2:7">
      <c r="B399" s="18" t="s">
        <v>214</v>
      </c>
      <c r="C399" s="73">
        <v>-6586813.5199999996</v>
      </c>
      <c r="D399" s="73">
        <v>-8801346.0299999993</v>
      </c>
      <c r="E399" s="73">
        <f>+C399-D399</f>
        <v>2214532.5099999998</v>
      </c>
      <c r="F399" s="73"/>
    </row>
    <row r="400" spans="2:7">
      <c r="B400" s="18" t="s">
        <v>213</v>
      </c>
      <c r="C400" s="73">
        <v>34026435.799999997</v>
      </c>
      <c r="D400" s="73">
        <v>33052946.129999999</v>
      </c>
      <c r="E400" s="73">
        <f>+C400-D400</f>
        <v>973489.66999999806</v>
      </c>
      <c r="F400" s="73"/>
    </row>
    <row r="401" spans="2:6">
      <c r="B401" s="18" t="s">
        <v>212</v>
      </c>
      <c r="C401" s="73">
        <v>14301690.140000001</v>
      </c>
      <c r="D401" s="73">
        <v>14282947.65</v>
      </c>
      <c r="E401" s="73">
        <f>+C401-D401</f>
        <v>18742.490000000224</v>
      </c>
      <c r="F401" s="73"/>
    </row>
    <row r="402" spans="2:6">
      <c r="B402" s="18" t="s">
        <v>211</v>
      </c>
      <c r="C402" s="73">
        <v>18966050.690000001</v>
      </c>
      <c r="D402" s="73">
        <v>18930503.460000001</v>
      </c>
      <c r="E402" s="73">
        <f>+C402-D402</f>
        <v>35547.230000000447</v>
      </c>
      <c r="F402" s="73"/>
    </row>
    <row r="403" spans="2:6">
      <c r="B403" s="18" t="s">
        <v>210</v>
      </c>
      <c r="C403" s="73">
        <v>14431877.310000001</v>
      </c>
      <c r="D403" s="73">
        <v>15882191.48</v>
      </c>
      <c r="E403" s="73">
        <f>+C403-D403</f>
        <v>-1450314.17</v>
      </c>
      <c r="F403" s="73"/>
    </row>
    <row r="404" spans="2:6">
      <c r="B404" s="18" t="s">
        <v>209</v>
      </c>
      <c r="C404" s="73">
        <v>3278597.46</v>
      </c>
      <c r="D404" s="73">
        <v>1151405.69</v>
      </c>
      <c r="E404" s="73">
        <f>+C404-D404</f>
        <v>2127191.77</v>
      </c>
      <c r="F404" s="73"/>
    </row>
    <row r="405" spans="2:6">
      <c r="B405" s="18" t="s">
        <v>208</v>
      </c>
      <c r="C405" s="73">
        <v>3333.21</v>
      </c>
      <c r="D405" s="73">
        <v>-3851087.65</v>
      </c>
      <c r="E405" s="73">
        <f>+C405-D405</f>
        <v>3854420.86</v>
      </c>
      <c r="F405" s="73"/>
    </row>
    <row r="406" spans="2:6">
      <c r="B406" s="18" t="s">
        <v>207</v>
      </c>
      <c r="C406" s="73">
        <v>-3711119.8</v>
      </c>
      <c r="D406" s="73">
        <v>-7320923.75</v>
      </c>
      <c r="E406" s="73">
        <f>+C406-D406</f>
        <v>3609803.95</v>
      </c>
      <c r="F406" s="73"/>
    </row>
    <row r="407" spans="2:6">
      <c r="B407" s="18" t="s">
        <v>206</v>
      </c>
      <c r="C407" s="73">
        <v>-2755861.19</v>
      </c>
      <c r="D407" s="73">
        <v>-4277336.4800000004</v>
      </c>
      <c r="E407" s="73">
        <f>+C407-D407</f>
        <v>1521475.2900000005</v>
      </c>
      <c r="F407" s="73"/>
    </row>
    <row r="408" spans="2:6">
      <c r="B408" s="18" t="s">
        <v>205</v>
      </c>
      <c r="C408" s="73">
        <v>-89730712.079999998</v>
      </c>
      <c r="D408" s="73">
        <v>-89730712.079999998</v>
      </c>
      <c r="E408" s="73">
        <f>+C408-D408</f>
        <v>0</v>
      </c>
      <c r="F408" s="73"/>
    </row>
    <row r="409" spans="2:6">
      <c r="B409" s="18" t="s">
        <v>204</v>
      </c>
      <c r="C409" s="73">
        <v>-40000</v>
      </c>
      <c r="D409" s="73">
        <v>-40000</v>
      </c>
      <c r="E409" s="73">
        <f>+C409-D409</f>
        <v>0</v>
      </c>
      <c r="F409" s="73"/>
    </row>
    <row r="410" spans="2:6">
      <c r="B410" s="18" t="s">
        <v>203</v>
      </c>
      <c r="C410" s="73"/>
      <c r="D410" s="73">
        <v>-13072974.380000001</v>
      </c>
      <c r="E410" s="73">
        <f>+C410-D410</f>
        <v>13072974.380000001</v>
      </c>
      <c r="F410" s="73"/>
    </row>
    <row r="411" spans="2:6">
      <c r="B411" s="18" t="s">
        <v>202</v>
      </c>
      <c r="C411" s="73"/>
      <c r="D411" s="73">
        <v>-2503378</v>
      </c>
      <c r="E411" s="73">
        <f>+C411-D411</f>
        <v>2503378</v>
      </c>
      <c r="F411" s="73"/>
    </row>
    <row r="412" spans="2:6">
      <c r="B412" s="18" t="s">
        <v>201</v>
      </c>
      <c r="C412" s="73">
        <v>-347525674.52999997</v>
      </c>
      <c r="D412" s="73">
        <v>-347525674.52999997</v>
      </c>
      <c r="E412" s="73">
        <f>+C412-D412</f>
        <v>0</v>
      </c>
      <c r="F412" s="73"/>
    </row>
    <row r="413" spans="2:6">
      <c r="B413" s="18" t="s">
        <v>200</v>
      </c>
      <c r="C413" s="73">
        <v>-4417986.51</v>
      </c>
      <c r="D413" s="73">
        <v>-4417986.51</v>
      </c>
      <c r="E413" s="73">
        <f>+C413-D413</f>
        <v>0</v>
      </c>
      <c r="F413" s="73"/>
    </row>
    <row r="414" spans="2:6">
      <c r="B414" s="18" t="s">
        <v>199</v>
      </c>
      <c r="C414" s="73">
        <v>-0.63</v>
      </c>
      <c r="D414" s="73">
        <v>-133310.82</v>
      </c>
      <c r="E414" s="73">
        <f>+C414-D414</f>
        <v>133310.19</v>
      </c>
      <c r="F414" s="73"/>
    </row>
    <row r="415" spans="2:6">
      <c r="B415" s="85" t="s">
        <v>198</v>
      </c>
      <c r="C415" s="84">
        <f>+SUM(C390:C414)</f>
        <v>-160543979.11000001</v>
      </c>
      <c r="D415" s="84">
        <f>+SUM(D390:D414)</f>
        <v>-189198738.13999993</v>
      </c>
      <c r="E415" s="76">
        <f>+SUM(E390:E414)</f>
        <v>28654759.030000009</v>
      </c>
      <c r="F415" s="76"/>
    </row>
    <row r="416" spans="2:6" ht="20.25" customHeight="1">
      <c r="B416" s="83" t="s">
        <v>197</v>
      </c>
      <c r="C416" s="82">
        <f>+SUM(C389,C415)</f>
        <v>-177866085.18000001</v>
      </c>
      <c r="D416" s="14">
        <f>+SUM(D389,D415)</f>
        <v>-224223680.89999992</v>
      </c>
      <c r="E416" s="14">
        <f>+SUM(E389,E415)</f>
        <v>46357595.720000006</v>
      </c>
      <c r="F416" s="14"/>
    </row>
    <row r="419" spans="2:14">
      <c r="B419" s="67" t="s">
        <v>196</v>
      </c>
    </row>
    <row r="421" spans="2:14" ht="30.75" customHeight="1">
      <c r="B421" s="79" t="s">
        <v>195</v>
      </c>
      <c r="C421" s="78" t="s">
        <v>45</v>
      </c>
      <c r="D421" s="68" t="s">
        <v>44</v>
      </c>
      <c r="E421" s="68" t="s">
        <v>43</v>
      </c>
    </row>
    <row r="422" spans="2:14">
      <c r="B422" s="22" t="s">
        <v>194</v>
      </c>
      <c r="C422" s="76">
        <v>797885.59</v>
      </c>
      <c r="D422" s="76">
        <v>445316.98</v>
      </c>
      <c r="E422" s="81">
        <f>+D422-C422</f>
        <v>-352568.61</v>
      </c>
    </row>
    <row r="423" spans="2:14">
      <c r="B423" s="18" t="s">
        <v>193</v>
      </c>
      <c r="C423" s="73">
        <v>673119.99</v>
      </c>
      <c r="D423" s="73">
        <v>781769.91</v>
      </c>
      <c r="E423" s="81">
        <f>+D423-C423</f>
        <v>108649.92000000004</v>
      </c>
    </row>
    <row r="424" spans="2:14">
      <c r="B424" s="18" t="s">
        <v>192</v>
      </c>
      <c r="C424" s="73">
        <v>58304.959999999999</v>
      </c>
      <c r="D424" s="73">
        <v>30691.62</v>
      </c>
      <c r="E424" s="81">
        <f>+D424-C424</f>
        <v>-27613.34</v>
      </c>
      <c r="N424" s="1">
        <v>6000</v>
      </c>
    </row>
    <row r="425" spans="2:14">
      <c r="B425" s="18" t="s">
        <v>191</v>
      </c>
      <c r="C425" s="73">
        <v>1.26</v>
      </c>
      <c r="D425" s="73">
        <v>7.08</v>
      </c>
      <c r="E425" s="81">
        <f>+D425-C425</f>
        <v>5.82</v>
      </c>
      <c r="N425" s="1">
        <v>-7779.96</v>
      </c>
    </row>
    <row r="426" spans="2:14">
      <c r="B426" s="18" t="s">
        <v>190</v>
      </c>
      <c r="C426" s="73">
        <v>120330.19</v>
      </c>
      <c r="D426" s="73">
        <v>463201.64</v>
      </c>
      <c r="E426" s="81">
        <f>+D426-C426</f>
        <v>342871.45</v>
      </c>
      <c r="N426" s="1">
        <v>313668.12</v>
      </c>
    </row>
    <row r="427" spans="2:14">
      <c r="B427" s="18" t="s">
        <v>189</v>
      </c>
      <c r="C427" s="73">
        <v>21755.09</v>
      </c>
      <c r="D427" s="73">
        <v>0.02</v>
      </c>
      <c r="E427" s="81">
        <f>+D427-C427</f>
        <v>-21755.07</v>
      </c>
      <c r="N427" s="1">
        <v>76700.91</v>
      </c>
    </row>
    <row r="428" spans="2:14">
      <c r="B428" s="18" t="s">
        <v>188</v>
      </c>
      <c r="C428" s="73">
        <v>62736.43</v>
      </c>
      <c r="D428" s="73">
        <v>62736.43</v>
      </c>
      <c r="E428" s="81">
        <f>+D428-C428</f>
        <v>0</v>
      </c>
      <c r="N428" s="1">
        <v>172171.2</v>
      </c>
    </row>
    <row r="429" spans="2:14">
      <c r="B429" s="18" t="s">
        <v>187</v>
      </c>
      <c r="C429" s="73">
        <v>615027.81000000006</v>
      </c>
      <c r="D429" s="73">
        <v>615027.81000000006</v>
      </c>
      <c r="E429" s="81">
        <f>+D429-C429</f>
        <v>0</v>
      </c>
      <c r="N429" s="1">
        <v>81827.91</v>
      </c>
    </row>
    <row r="430" spans="2:14">
      <c r="B430" s="18" t="s">
        <v>186</v>
      </c>
      <c r="C430" s="73">
        <v>73492.800000000003</v>
      </c>
      <c r="D430" s="73">
        <v>73492.800000000003</v>
      </c>
      <c r="E430" s="81">
        <f>+D430-C430</f>
        <v>0</v>
      </c>
      <c r="N430" s="1">
        <v>-18266.18</v>
      </c>
    </row>
    <row r="431" spans="2:14">
      <c r="B431" s="18" t="s">
        <v>185</v>
      </c>
      <c r="C431" s="73">
        <v>12963.15</v>
      </c>
      <c r="D431" s="73">
        <v>47037.15</v>
      </c>
      <c r="E431" s="81">
        <f>+D431-C431</f>
        <v>34074</v>
      </c>
      <c r="N431" s="1">
        <v>1820</v>
      </c>
    </row>
    <row r="432" spans="2:14">
      <c r="B432" s="18" t="s">
        <v>184</v>
      </c>
      <c r="C432" s="73">
        <v>8</v>
      </c>
      <c r="D432" s="73"/>
      <c r="E432" s="81">
        <f>+D432-C432</f>
        <v>-8</v>
      </c>
    </row>
    <row r="433" spans="2:14">
      <c r="B433" s="18" t="s">
        <v>183</v>
      </c>
      <c r="C433" s="73">
        <v>5393.17</v>
      </c>
      <c r="D433" s="73">
        <v>984.51</v>
      </c>
      <c r="E433" s="81">
        <f>+D433-C433</f>
        <v>-4408.66</v>
      </c>
    </row>
    <row r="434" spans="2:14">
      <c r="B434" s="18" t="s">
        <v>182</v>
      </c>
      <c r="C434" s="73">
        <v>4507508.59</v>
      </c>
      <c r="D434" s="73">
        <v>5776336.9000000004</v>
      </c>
      <c r="E434" s="81">
        <f>+D434-C434</f>
        <v>1268828.3100000005</v>
      </c>
    </row>
    <row r="435" spans="2:14">
      <c r="B435" s="18" t="s">
        <v>181</v>
      </c>
      <c r="C435" s="73">
        <v>123953.65</v>
      </c>
      <c r="D435" s="73">
        <v>3276.29</v>
      </c>
      <c r="E435" s="81">
        <f>+D435-C435</f>
        <v>-120677.36</v>
      </c>
      <c r="N435" s="1">
        <v>-696</v>
      </c>
    </row>
    <row r="436" spans="2:14">
      <c r="B436" s="18" t="s">
        <v>180</v>
      </c>
      <c r="C436" s="73">
        <v>32452.66</v>
      </c>
      <c r="D436" s="73">
        <v>140756.29</v>
      </c>
      <c r="E436" s="81">
        <f>+D436-C436</f>
        <v>108303.63</v>
      </c>
      <c r="N436" s="1">
        <v>-179911.84</v>
      </c>
    </row>
    <row r="437" spans="2:14">
      <c r="B437" s="18" t="s">
        <v>179</v>
      </c>
      <c r="C437" s="73">
        <v>14514.52</v>
      </c>
      <c r="D437" s="73"/>
      <c r="E437" s="81">
        <f>+D437-C437</f>
        <v>-14514.52</v>
      </c>
    </row>
    <row r="438" spans="2:14">
      <c r="B438" s="18" t="s">
        <v>178</v>
      </c>
      <c r="C438" s="73">
        <v>9466.02</v>
      </c>
      <c r="D438" s="73">
        <v>23353.360000000001</v>
      </c>
      <c r="E438" s="81">
        <f>+D438-C438</f>
        <v>13887.34</v>
      </c>
      <c r="N438" s="1">
        <v>-28.2</v>
      </c>
    </row>
    <row r="439" spans="2:14">
      <c r="B439" s="18" t="s">
        <v>177</v>
      </c>
      <c r="C439" s="73">
        <v>5013399.46</v>
      </c>
      <c r="D439" s="73">
        <v>10004224.25</v>
      </c>
      <c r="E439" s="81">
        <f>+D439-C439</f>
        <v>4990824.79</v>
      </c>
      <c r="N439" s="1">
        <v>-7267555.5599999996</v>
      </c>
    </row>
    <row r="440" spans="2:14">
      <c r="B440" s="18" t="s">
        <v>176</v>
      </c>
      <c r="C440" s="73">
        <v>31619.46</v>
      </c>
      <c r="D440" s="73">
        <v>56523.73</v>
      </c>
      <c r="E440" s="81">
        <f>+D440-C440</f>
        <v>24904.270000000004</v>
      </c>
      <c r="N440" s="1">
        <v>-63816.02</v>
      </c>
    </row>
    <row r="441" spans="2:14">
      <c r="B441" s="18" t="s">
        <v>175</v>
      </c>
      <c r="C441" s="73">
        <v>119458.49</v>
      </c>
      <c r="D441" s="73">
        <v>24899.94</v>
      </c>
      <c r="E441" s="81">
        <f>+D441-C441</f>
        <v>-94558.55</v>
      </c>
      <c r="N441" s="1">
        <v>-224182.57</v>
      </c>
    </row>
    <row r="442" spans="2:14">
      <c r="B442" s="18" t="s">
        <v>174</v>
      </c>
      <c r="C442" s="73">
        <v>379454.04</v>
      </c>
      <c r="D442" s="73">
        <v>444056.16</v>
      </c>
      <c r="E442" s="81">
        <f>+D442-C442</f>
        <v>64602.119999999995</v>
      </c>
      <c r="N442" s="1">
        <v>-225341.27</v>
      </c>
    </row>
    <row r="443" spans="2:14">
      <c r="B443" s="18" t="s">
        <v>173</v>
      </c>
      <c r="C443" s="73">
        <v>655807.12</v>
      </c>
      <c r="D443" s="73">
        <v>763361.01</v>
      </c>
      <c r="E443" s="81">
        <f>+D443-C443</f>
        <v>107553.89000000001</v>
      </c>
      <c r="N443" s="1">
        <v>-1698.86</v>
      </c>
    </row>
    <row r="444" spans="2:14">
      <c r="B444" s="18" t="s">
        <v>172</v>
      </c>
      <c r="C444" s="73">
        <v>653205.22</v>
      </c>
      <c r="D444" s="73">
        <v>1118813.8999999999</v>
      </c>
      <c r="E444" s="81">
        <f>+D444-C444</f>
        <v>465608.67999999993</v>
      </c>
      <c r="N444" s="1">
        <v>241711.35</v>
      </c>
    </row>
    <row r="445" spans="2:14">
      <c r="B445" s="18" t="s">
        <v>171</v>
      </c>
      <c r="C445" s="73">
        <v>2371817.2400000002</v>
      </c>
      <c r="D445" s="73">
        <v>4025709.17</v>
      </c>
      <c r="E445" s="81">
        <f>+D445-C445</f>
        <v>1653891.9299999997</v>
      </c>
      <c r="N445" s="1">
        <v>-60533.74</v>
      </c>
    </row>
    <row r="446" spans="2:14">
      <c r="B446" s="18" t="s">
        <v>170</v>
      </c>
      <c r="C446" s="73">
        <v>829988.86</v>
      </c>
      <c r="D446" s="73">
        <v>829988.86</v>
      </c>
      <c r="E446" s="81">
        <f>+D446-C446</f>
        <v>0</v>
      </c>
      <c r="N446" s="1">
        <v>-82809.48</v>
      </c>
    </row>
    <row r="447" spans="2:14">
      <c r="B447" s="18" t="s">
        <v>169</v>
      </c>
      <c r="C447" s="73">
        <v>22812.37</v>
      </c>
      <c r="D447" s="73">
        <v>1020.95</v>
      </c>
      <c r="E447" s="81">
        <f>+D447-C447</f>
        <v>-21791.42</v>
      </c>
      <c r="N447" s="1">
        <v>-1100489.1399999999</v>
      </c>
    </row>
    <row r="448" spans="2:14">
      <c r="B448" s="18" t="s">
        <v>168</v>
      </c>
      <c r="C448" s="73">
        <v>1312.93</v>
      </c>
      <c r="D448" s="73">
        <v>1490.28</v>
      </c>
      <c r="E448" s="81">
        <f>+D448-C448</f>
        <v>177.34999999999991</v>
      </c>
      <c r="N448" s="1">
        <v>-145537.82</v>
      </c>
    </row>
    <row r="449" spans="2:14">
      <c r="B449" s="18" t="s">
        <v>167</v>
      </c>
      <c r="C449" s="73">
        <v>1461.65</v>
      </c>
      <c r="D449" s="73">
        <v>279.5</v>
      </c>
      <c r="E449" s="81">
        <f>+D449-C449</f>
        <v>-1182.1500000000001</v>
      </c>
      <c r="N449" s="1">
        <v>5131863.3499999996</v>
      </c>
    </row>
    <row r="450" spans="2:14">
      <c r="B450" s="18" t="s">
        <v>166</v>
      </c>
      <c r="C450" s="73">
        <v>270.27</v>
      </c>
      <c r="D450" s="73">
        <v>150076.84</v>
      </c>
      <c r="E450" s="81">
        <f>+D450-C450</f>
        <v>149806.57</v>
      </c>
      <c r="N450" s="1">
        <v>-364636.27</v>
      </c>
    </row>
    <row r="451" spans="2:14">
      <c r="B451" s="18" t="s">
        <v>165</v>
      </c>
      <c r="C451" s="73">
        <v>40448.39</v>
      </c>
      <c r="D451" s="73">
        <v>117057.88</v>
      </c>
      <c r="E451" s="81">
        <f>+D451-C451</f>
        <v>76609.490000000005</v>
      </c>
    </row>
    <row r="452" spans="2:14">
      <c r="B452" s="18" t="s">
        <v>164</v>
      </c>
      <c r="C452" s="73">
        <v>76544.14</v>
      </c>
      <c r="D452" s="73">
        <v>54911.73</v>
      </c>
      <c r="E452" s="81">
        <f>+D452-C452</f>
        <v>-21632.409999999996</v>
      </c>
      <c r="N452" s="1">
        <v>-15078.73</v>
      </c>
    </row>
    <row r="453" spans="2:14">
      <c r="B453" s="18" t="s">
        <v>163</v>
      </c>
      <c r="C453" s="73">
        <v>6390.22</v>
      </c>
      <c r="D453" s="73">
        <v>67059.210000000006</v>
      </c>
      <c r="E453" s="81">
        <f>+D453-C453</f>
        <v>60668.990000000005</v>
      </c>
      <c r="N453" s="1">
        <v>3335.12</v>
      </c>
    </row>
    <row r="454" spans="2:14">
      <c r="B454" s="18" t="s">
        <v>162</v>
      </c>
      <c r="C454" s="73">
        <v>0.72</v>
      </c>
      <c r="D454" s="73">
        <v>0.72</v>
      </c>
      <c r="E454" s="81">
        <f>+D454-C454</f>
        <v>0</v>
      </c>
      <c r="N454" s="1">
        <v>133778.54999999999</v>
      </c>
    </row>
    <row r="455" spans="2:14">
      <c r="B455" s="18" t="s">
        <v>161</v>
      </c>
      <c r="C455" s="73"/>
      <c r="D455" s="73">
        <v>4456620</v>
      </c>
      <c r="E455" s="81">
        <f>+D455-C455</f>
        <v>4456620</v>
      </c>
      <c r="N455" s="1">
        <v>4226.82</v>
      </c>
    </row>
    <row r="456" spans="2:14">
      <c r="B456" s="18" t="s">
        <v>160</v>
      </c>
      <c r="C456" s="73">
        <v>47484.93</v>
      </c>
      <c r="D456" s="73">
        <v>47487.33</v>
      </c>
      <c r="E456" s="81">
        <f>+D456-C456</f>
        <v>2.4000000000014552</v>
      </c>
      <c r="N456" s="1">
        <v>-141197.10999999999</v>
      </c>
    </row>
    <row r="457" spans="2:14">
      <c r="B457" s="18" t="s">
        <v>159</v>
      </c>
      <c r="C457" s="73">
        <v>32888.78</v>
      </c>
      <c r="D457" s="73">
        <v>31202.400000000001</v>
      </c>
      <c r="E457" s="81">
        <f>+D457-C457</f>
        <v>-1686.3799999999974</v>
      </c>
      <c r="N457" s="1">
        <v>-246.93</v>
      </c>
    </row>
    <row r="458" spans="2:14">
      <c r="B458" s="18" t="s">
        <v>158</v>
      </c>
      <c r="C458" s="73">
        <v>5008576.32</v>
      </c>
      <c r="D458" s="73">
        <v>3103478.77</v>
      </c>
      <c r="E458" s="81">
        <f>+D458-C458</f>
        <v>-1905097.5500000003</v>
      </c>
      <c r="N458" s="1">
        <v>-865647.39</v>
      </c>
    </row>
    <row r="459" spans="2:14">
      <c r="B459" s="18" t="s">
        <v>157</v>
      </c>
      <c r="C459" s="73">
        <v>16982.86</v>
      </c>
      <c r="D459" s="73">
        <v>42905.51</v>
      </c>
      <c r="E459" s="81">
        <f>+D459-C459</f>
        <v>25922.65</v>
      </c>
      <c r="N459" s="1">
        <v>19157.84</v>
      </c>
    </row>
    <row r="460" spans="2:14">
      <c r="B460" s="18" t="s">
        <v>156</v>
      </c>
      <c r="C460" s="73">
        <v>115909.71</v>
      </c>
      <c r="D460" s="73">
        <v>37.19</v>
      </c>
      <c r="E460" s="81">
        <f>+D460-C460</f>
        <v>-115872.52</v>
      </c>
    </row>
    <row r="461" spans="2:14">
      <c r="B461" s="18" t="s">
        <v>155</v>
      </c>
      <c r="C461" s="73">
        <v>-27734.34</v>
      </c>
      <c r="D461" s="73">
        <v>-238602.13</v>
      </c>
      <c r="E461" s="81">
        <f>+D461-C461</f>
        <v>-210867.79</v>
      </c>
    </row>
    <row r="462" spans="2:14">
      <c r="B462" s="18" t="s">
        <v>154</v>
      </c>
      <c r="C462" s="73">
        <v>231373.31</v>
      </c>
      <c r="D462" s="73">
        <v>156624.15</v>
      </c>
      <c r="E462" s="81">
        <f>+D462-C462</f>
        <v>-74749.16</v>
      </c>
      <c r="N462" s="1">
        <v>-0.86</v>
      </c>
    </row>
    <row r="463" spans="2:14">
      <c r="B463" s="18" t="s">
        <v>153</v>
      </c>
      <c r="C463" s="73">
        <v>301394.40999999997</v>
      </c>
      <c r="D463" s="73">
        <v>86684.73</v>
      </c>
      <c r="E463" s="81">
        <f>+D463-C463</f>
        <v>-214709.68</v>
      </c>
      <c r="N463" s="1">
        <v>0.78</v>
      </c>
    </row>
    <row r="464" spans="2:14">
      <c r="B464" s="18" t="s">
        <v>152</v>
      </c>
      <c r="C464" s="73">
        <v>-71175.8</v>
      </c>
      <c r="D464" s="73">
        <v>9394.5300000000007</v>
      </c>
      <c r="E464" s="81">
        <f>+D464-C464</f>
        <v>80570.33</v>
      </c>
      <c r="N464" s="1">
        <v>-8772.6</v>
      </c>
    </row>
    <row r="465" spans="2:14">
      <c r="B465" s="18" t="s">
        <v>151</v>
      </c>
      <c r="C465" s="73">
        <v>-52342.37</v>
      </c>
      <c r="D465" s="73">
        <v>312.97000000000003</v>
      </c>
      <c r="E465" s="81">
        <f>+D465-C465</f>
        <v>52655.340000000004</v>
      </c>
      <c r="N465" s="1">
        <v>-2923725.96</v>
      </c>
    </row>
    <row r="466" spans="2:14">
      <c r="B466" s="18" t="s">
        <v>150</v>
      </c>
      <c r="C466" s="73">
        <v>90885.2</v>
      </c>
      <c r="D466" s="73">
        <v>192.68</v>
      </c>
      <c r="E466" s="81">
        <f>+D466-C466</f>
        <v>-90692.52</v>
      </c>
      <c r="N466" s="1">
        <v>346067.4</v>
      </c>
    </row>
    <row r="467" spans="2:14">
      <c r="B467" s="18" t="s">
        <v>149</v>
      </c>
      <c r="C467" s="73">
        <v>28392.31</v>
      </c>
      <c r="D467" s="73">
        <v>55132.11</v>
      </c>
      <c r="E467" s="81">
        <f>+D467-C467</f>
        <v>26739.8</v>
      </c>
      <c r="N467" s="1">
        <v>-144.34</v>
      </c>
    </row>
    <row r="468" spans="2:14">
      <c r="B468" s="18" t="s">
        <v>148</v>
      </c>
      <c r="C468" s="73">
        <v>5778.39</v>
      </c>
      <c r="D468" s="73">
        <v>48642.86</v>
      </c>
      <c r="E468" s="81">
        <f>+D468-C468</f>
        <v>42864.47</v>
      </c>
      <c r="N468" s="1">
        <v>65967.95</v>
      </c>
    </row>
    <row r="469" spans="2:14">
      <c r="B469" s="18" t="s">
        <v>147</v>
      </c>
      <c r="C469" s="73">
        <v>14820.96</v>
      </c>
      <c r="D469" s="73">
        <v>278657.90999999997</v>
      </c>
      <c r="E469" s="81">
        <f>+D469-C469</f>
        <v>263836.94999999995</v>
      </c>
      <c r="N469" s="1">
        <v>-24860.86</v>
      </c>
    </row>
    <row r="470" spans="2:14">
      <c r="B470" s="18" t="s">
        <v>146</v>
      </c>
      <c r="C470" s="73">
        <v>11252.26</v>
      </c>
      <c r="D470" s="73">
        <v>5462.33</v>
      </c>
      <c r="E470" s="81">
        <f>+D470-C470</f>
        <v>-5789.93</v>
      </c>
      <c r="N470" s="1">
        <v>598221.23</v>
      </c>
    </row>
    <row r="471" spans="2:14">
      <c r="B471" s="18" t="s">
        <v>145</v>
      </c>
      <c r="C471" s="73">
        <v>180208.29</v>
      </c>
      <c r="D471" s="73">
        <v>71504.56</v>
      </c>
      <c r="E471" s="81">
        <f>+D471-C471</f>
        <v>-108703.73000000001</v>
      </c>
      <c r="N471" s="1">
        <v>306108.40999999997</v>
      </c>
    </row>
    <row r="472" spans="2:14">
      <c r="B472" s="18" t="s">
        <v>144</v>
      </c>
      <c r="C472" s="73">
        <v>21425.16</v>
      </c>
      <c r="D472" s="73">
        <v>925.41</v>
      </c>
      <c r="E472" s="81">
        <f>+D472-C472</f>
        <v>-20499.75</v>
      </c>
      <c r="N472" s="1">
        <v>-390161.13</v>
      </c>
    </row>
    <row r="473" spans="2:14">
      <c r="B473" s="18" t="s">
        <v>143</v>
      </c>
      <c r="C473" s="73">
        <v>6000.72</v>
      </c>
      <c r="D473" s="73">
        <v>-145571.19</v>
      </c>
      <c r="E473" s="81">
        <f>+D473-C473</f>
        <v>-151571.91</v>
      </c>
      <c r="N473" s="1">
        <v>-159114.71</v>
      </c>
    </row>
    <row r="474" spans="2:14">
      <c r="B474" s="18" t="s">
        <v>142</v>
      </c>
      <c r="C474" s="73">
        <v>5037.33</v>
      </c>
      <c r="D474" s="73">
        <v>5037.59</v>
      </c>
      <c r="E474" s="81">
        <f>+D474-C474</f>
        <v>0.26000000000021828</v>
      </c>
      <c r="N474" s="1">
        <v>19061.810000000001</v>
      </c>
    </row>
    <row r="475" spans="2:14">
      <c r="B475" s="18" t="s">
        <v>141</v>
      </c>
      <c r="C475" s="73">
        <v>-80941.63</v>
      </c>
      <c r="D475" s="73">
        <v>7597.92</v>
      </c>
      <c r="E475" s="81">
        <f>+D475-C475</f>
        <v>88539.55</v>
      </c>
      <c r="N475" s="1">
        <v>86628.59</v>
      </c>
    </row>
    <row r="476" spans="2:14">
      <c r="B476" s="18" t="s">
        <v>140</v>
      </c>
      <c r="C476" s="73">
        <v>-106297.74</v>
      </c>
      <c r="D476" s="73">
        <v>13830.22</v>
      </c>
      <c r="E476" s="81">
        <f>+D476-C476</f>
        <v>120127.96</v>
      </c>
      <c r="N476" s="1">
        <v>102553.44</v>
      </c>
    </row>
    <row r="477" spans="2:14">
      <c r="B477" s="18" t="s">
        <v>139</v>
      </c>
      <c r="C477" s="73">
        <v>53003.56</v>
      </c>
      <c r="D477" s="73">
        <v>6768.12</v>
      </c>
      <c r="E477" s="81">
        <f>+D477-C477</f>
        <v>-46235.439999999995</v>
      </c>
      <c r="N477" s="1">
        <v>-579.80999999999995</v>
      </c>
    </row>
    <row r="478" spans="2:14">
      <c r="B478" s="18" t="s">
        <v>138</v>
      </c>
      <c r="C478" s="73">
        <v>168749.93</v>
      </c>
      <c r="D478" s="73">
        <v>-8.7200000000000006</v>
      </c>
      <c r="E478" s="81">
        <f>+D478-C478</f>
        <v>-168758.65</v>
      </c>
      <c r="N478" s="1">
        <v>-816.19</v>
      </c>
    </row>
    <row r="479" spans="2:14">
      <c r="B479" s="18" t="s">
        <v>137</v>
      </c>
      <c r="C479" s="73">
        <v>59544.46</v>
      </c>
      <c r="D479" s="73">
        <v>135948.04</v>
      </c>
      <c r="E479" s="81">
        <f>+D479-C479</f>
        <v>76403.580000000016</v>
      </c>
      <c r="N479" s="1">
        <v>2778.77</v>
      </c>
    </row>
    <row r="480" spans="2:14">
      <c r="B480" s="18" t="s">
        <v>136</v>
      </c>
      <c r="C480" s="73">
        <v>73952.759999999995</v>
      </c>
      <c r="D480" s="73">
        <v>453711.84</v>
      </c>
      <c r="E480" s="81">
        <f>+D480-C480</f>
        <v>379759.08</v>
      </c>
      <c r="N480" s="1">
        <v>-8.8000000000000007</v>
      </c>
    </row>
    <row r="481" spans="2:14">
      <c r="B481" s="18" t="s">
        <v>135</v>
      </c>
      <c r="C481" s="73">
        <v>306816.7</v>
      </c>
      <c r="D481" s="73">
        <v>969486.43</v>
      </c>
      <c r="E481" s="81">
        <f>+D481-C481</f>
        <v>662669.73</v>
      </c>
      <c r="N481" s="1">
        <v>7366.95</v>
      </c>
    </row>
    <row r="482" spans="2:14">
      <c r="B482" s="18" t="s">
        <v>134</v>
      </c>
      <c r="C482" s="73">
        <v>437688.49</v>
      </c>
      <c r="D482" s="73">
        <v>699875.58</v>
      </c>
      <c r="E482" s="81">
        <f>+D482-C482</f>
        <v>262187.08999999997</v>
      </c>
      <c r="N482" s="1">
        <v>-12391.26</v>
      </c>
    </row>
    <row r="483" spans="2:14">
      <c r="B483" s="18" t="s">
        <v>133</v>
      </c>
      <c r="C483" s="73">
        <v>80196.77</v>
      </c>
      <c r="D483" s="73">
        <v>362124.62</v>
      </c>
      <c r="E483" s="81">
        <f>+D483-C483</f>
        <v>281927.84999999998</v>
      </c>
      <c r="N483" s="1">
        <v>-16252.15</v>
      </c>
    </row>
    <row r="484" spans="2:14">
      <c r="B484" s="18" t="s">
        <v>132</v>
      </c>
      <c r="C484" s="73">
        <v>58233.98</v>
      </c>
      <c r="D484" s="73">
        <v>226792.94</v>
      </c>
      <c r="E484" s="81">
        <f>+D484-C484</f>
        <v>168558.96</v>
      </c>
      <c r="N484" s="1">
        <v>-13214.98</v>
      </c>
    </row>
    <row r="485" spans="2:14">
      <c r="B485" s="18" t="s">
        <v>131</v>
      </c>
      <c r="C485" s="73">
        <v>446193</v>
      </c>
      <c r="D485" s="73">
        <v>268664.25</v>
      </c>
      <c r="E485" s="81">
        <f>+D485-C485</f>
        <v>-177528.75</v>
      </c>
      <c r="N485" s="1">
        <v>-54296.9</v>
      </c>
    </row>
    <row r="486" spans="2:14">
      <c r="B486" s="18" t="s">
        <v>130</v>
      </c>
      <c r="C486" s="73">
        <v>252701.1</v>
      </c>
      <c r="D486" s="73">
        <v>111839.05</v>
      </c>
      <c r="E486" s="81">
        <f>+D486-C486</f>
        <v>-140862.04999999999</v>
      </c>
      <c r="N486" s="1">
        <v>22141.86</v>
      </c>
    </row>
    <row r="487" spans="2:14">
      <c r="B487" s="18" t="s">
        <v>129</v>
      </c>
      <c r="C487" s="73">
        <v>65663.679999999993</v>
      </c>
      <c r="D487" s="73">
        <v>397788.92</v>
      </c>
      <c r="E487" s="81">
        <f>+D487-C487</f>
        <v>332125.24</v>
      </c>
      <c r="N487" s="1">
        <v>-4403.92</v>
      </c>
    </row>
    <row r="488" spans="2:14">
      <c r="B488" s="18" t="s">
        <v>128</v>
      </c>
      <c r="C488" s="73">
        <v>274.72000000000003</v>
      </c>
      <c r="D488" s="73">
        <v>431502.35</v>
      </c>
      <c r="E488" s="81">
        <f>+D488-C488</f>
        <v>431227.63</v>
      </c>
      <c r="N488" s="1">
        <v>-1179988.6200000001</v>
      </c>
    </row>
    <row r="489" spans="2:14">
      <c r="B489" s="18" t="s">
        <v>127</v>
      </c>
      <c r="C489" s="73">
        <v>5724.1</v>
      </c>
      <c r="D489" s="73">
        <v>228477.12</v>
      </c>
      <c r="E489" s="81">
        <f>+D489-C489</f>
        <v>222753.02</v>
      </c>
      <c r="N489" s="1">
        <v>457779.75</v>
      </c>
    </row>
    <row r="490" spans="2:14">
      <c r="B490" s="18" t="s">
        <v>126</v>
      </c>
      <c r="C490" s="73">
        <v>48942.14</v>
      </c>
      <c r="D490" s="73">
        <v>27855.21</v>
      </c>
      <c r="E490" s="81">
        <f>+D490-C490</f>
        <v>-21086.93</v>
      </c>
      <c r="N490" s="1">
        <v>-213357.66</v>
      </c>
    </row>
    <row r="491" spans="2:14">
      <c r="B491" s="18" t="s">
        <v>125</v>
      </c>
      <c r="C491" s="73">
        <v>529.53</v>
      </c>
      <c r="D491" s="73"/>
      <c r="E491" s="81">
        <f>+D491-C491</f>
        <v>-529.53</v>
      </c>
      <c r="N491" s="1">
        <v>4016.23</v>
      </c>
    </row>
    <row r="492" spans="2:14">
      <c r="B492" s="18" t="s">
        <v>124</v>
      </c>
      <c r="C492" s="73">
        <v>333239.71999999997</v>
      </c>
      <c r="D492" s="73">
        <v>219336.52</v>
      </c>
      <c r="E492" s="81">
        <f>+D492-C492</f>
        <v>-113903.19999999998</v>
      </c>
      <c r="N492" s="1">
        <v>62454.62</v>
      </c>
    </row>
    <row r="493" spans="2:14">
      <c r="B493" s="18" t="s">
        <v>123</v>
      </c>
      <c r="C493" s="73">
        <v>259273.34</v>
      </c>
      <c r="D493" s="73">
        <v>259286.37</v>
      </c>
      <c r="E493" s="81">
        <f>+D493-C493</f>
        <v>13.029999999998836</v>
      </c>
      <c r="N493" s="1">
        <v>28126.46</v>
      </c>
    </row>
    <row r="494" spans="2:14">
      <c r="B494" s="18" t="s">
        <v>122</v>
      </c>
      <c r="C494" s="73">
        <v>77826.03</v>
      </c>
      <c r="D494" s="73">
        <v>77829.95</v>
      </c>
      <c r="E494" s="81">
        <f>+D494-C494</f>
        <v>3.9199999999982538</v>
      </c>
      <c r="N494" s="1">
        <v>270659.64</v>
      </c>
    </row>
    <row r="495" spans="2:14">
      <c r="B495" s="18" t="s">
        <v>121</v>
      </c>
      <c r="C495" s="73">
        <v>5328314.9000000004</v>
      </c>
      <c r="D495" s="73">
        <v>79646.19</v>
      </c>
      <c r="E495" s="81">
        <f>+D495-C495</f>
        <v>-5248668.71</v>
      </c>
      <c r="N495" s="1">
        <v>667355.81000000006</v>
      </c>
    </row>
    <row r="496" spans="2:14">
      <c r="B496" s="18" t="s">
        <v>120</v>
      </c>
      <c r="C496" s="73">
        <v>-0.4</v>
      </c>
      <c r="D496" s="73"/>
      <c r="E496" s="81">
        <f>+D496-C496</f>
        <v>0.4</v>
      </c>
      <c r="N496" s="1">
        <v>132578.20000000001</v>
      </c>
    </row>
    <row r="497" spans="2:14">
      <c r="B497" s="18" t="s">
        <v>119</v>
      </c>
      <c r="C497" s="73">
        <v>1948.36</v>
      </c>
      <c r="D497" s="73"/>
      <c r="E497" s="81">
        <f>+D497-C497</f>
        <v>-1948.36</v>
      </c>
      <c r="N497" s="1">
        <v>-24841.53</v>
      </c>
    </row>
    <row r="498" spans="2:14">
      <c r="B498" s="18" t="s">
        <v>118</v>
      </c>
      <c r="C498" s="73">
        <v>21288426</v>
      </c>
      <c r="D498" s="73"/>
      <c r="E498" s="81">
        <f>+D498-C498</f>
        <v>-21288426</v>
      </c>
      <c r="N498" s="1">
        <v>12455175.9</v>
      </c>
    </row>
    <row r="499" spans="2:14">
      <c r="B499" s="18" t="s">
        <v>117</v>
      </c>
      <c r="C499" s="73">
        <v>14538804.939999999</v>
      </c>
      <c r="D499" s="73">
        <v>6275223.25</v>
      </c>
      <c r="E499" s="81">
        <f>+D499-C499</f>
        <v>-8263581.6899999995</v>
      </c>
      <c r="N499" s="1">
        <v>-1415145.84</v>
      </c>
    </row>
    <row r="500" spans="2:14">
      <c r="B500" s="18" t="s">
        <v>116</v>
      </c>
      <c r="C500" s="73">
        <v>11340914.199999999</v>
      </c>
      <c r="D500" s="73">
        <v>10469486.189999999</v>
      </c>
      <c r="E500" s="81">
        <f>+D500-C500</f>
        <v>-871428.00999999978</v>
      </c>
      <c r="N500" s="1">
        <v>-319984.75</v>
      </c>
    </row>
    <row r="501" spans="2:14">
      <c r="B501" s="18" t="s">
        <v>115</v>
      </c>
      <c r="C501" s="73">
        <v>1707443.17</v>
      </c>
      <c r="D501" s="73">
        <v>1377801.63</v>
      </c>
      <c r="E501" s="81">
        <f>+D501-C501</f>
        <v>-329641.54000000004</v>
      </c>
      <c r="N501" s="1">
        <v>-12067456.02</v>
      </c>
    </row>
    <row r="502" spans="2:14">
      <c r="B502" s="18" t="s">
        <v>114</v>
      </c>
      <c r="C502" s="73">
        <v>470004.05</v>
      </c>
      <c r="D502" s="73">
        <v>470030.7</v>
      </c>
      <c r="E502" s="81">
        <f>+D502-C502</f>
        <v>26.650000000023283</v>
      </c>
      <c r="N502" s="1">
        <v>-2326573.46</v>
      </c>
    </row>
    <row r="503" spans="2:14">
      <c r="B503" s="18" t="s">
        <v>113</v>
      </c>
      <c r="C503" s="73">
        <v>1058716.6100000001</v>
      </c>
      <c r="D503" s="73">
        <v>89211.15</v>
      </c>
      <c r="E503" s="81">
        <f>+D503-C503</f>
        <v>-969505.46000000008</v>
      </c>
    </row>
    <row r="504" spans="2:14">
      <c r="B504" s="18" t="s">
        <v>112</v>
      </c>
      <c r="C504" s="73">
        <v>8.2100000000000009</v>
      </c>
      <c r="D504" s="73">
        <v>26.26</v>
      </c>
      <c r="E504" s="81">
        <f>+D504-C504</f>
        <v>18.05</v>
      </c>
      <c r="N504" s="1">
        <v>21135.47</v>
      </c>
    </row>
    <row r="505" spans="2:14">
      <c r="B505" s="18" t="s">
        <v>111</v>
      </c>
      <c r="C505" s="73">
        <v>1753406.91</v>
      </c>
      <c r="D505" s="73">
        <v>1012121.36</v>
      </c>
      <c r="E505" s="81">
        <f>+D505-C505</f>
        <v>-741285.54999999993</v>
      </c>
      <c r="N505" s="1">
        <v>-100009.16</v>
      </c>
    </row>
    <row r="506" spans="2:14">
      <c r="B506" s="18" t="s">
        <v>110</v>
      </c>
      <c r="C506" s="73"/>
      <c r="D506" s="73">
        <v>11052318.699999999</v>
      </c>
      <c r="E506" s="81">
        <f>+D506-C506</f>
        <v>11052318.699999999</v>
      </c>
    </row>
    <row r="507" spans="2:14">
      <c r="B507" s="18" t="s">
        <v>109</v>
      </c>
      <c r="C507" s="73"/>
      <c r="D507" s="73">
        <v>2784197.57</v>
      </c>
      <c r="E507" s="81">
        <f>+D507-C507</f>
        <v>2784197.57</v>
      </c>
    </row>
    <row r="508" spans="2:14" ht="21.75" customHeight="1">
      <c r="B508" s="80" t="s">
        <v>108</v>
      </c>
      <c r="C508" s="14">
        <f>+SUM(C422:C507)</f>
        <v>83329364.479999989</v>
      </c>
      <c r="D508" s="14">
        <f>+SUM(D422:D507)</f>
        <v>72648362.35999997</v>
      </c>
      <c r="E508" s="14">
        <f>+SUM(E422:E507)</f>
        <v>-10681002.119999994</v>
      </c>
    </row>
    <row r="510" spans="2:14" ht="24" customHeight="1">
      <c r="B510" s="79" t="s">
        <v>107</v>
      </c>
      <c r="C510" s="78" t="s">
        <v>43</v>
      </c>
      <c r="D510" s="68" t="s">
        <v>106</v>
      </c>
      <c r="E510" s="8"/>
    </row>
    <row r="511" spans="2:14">
      <c r="B511" s="77" t="s">
        <v>105</v>
      </c>
      <c r="C511" s="20"/>
      <c r="D511" s="76"/>
      <c r="E511" s="69"/>
    </row>
    <row r="512" spans="2:14">
      <c r="B512" s="74"/>
      <c r="C512" s="16"/>
      <c r="D512" s="73"/>
      <c r="E512" s="69"/>
    </row>
    <row r="513" spans="2:7">
      <c r="B513" s="18" t="s">
        <v>104</v>
      </c>
      <c r="C513" s="16">
        <v>2312642.2799999998</v>
      </c>
      <c r="D513" s="73"/>
      <c r="E513" s="69"/>
    </row>
    <row r="514" spans="2:7">
      <c r="B514" s="74" t="s">
        <v>103</v>
      </c>
      <c r="C514" s="75">
        <f>+C513</f>
        <v>2312642.2799999998</v>
      </c>
      <c r="D514" s="73"/>
      <c r="E514" s="69"/>
    </row>
    <row r="515" spans="2:7">
      <c r="B515" s="74"/>
      <c r="C515" s="16"/>
      <c r="D515" s="73"/>
      <c r="E515" s="69"/>
    </row>
    <row r="516" spans="2:7">
      <c r="B516" s="18" t="s">
        <v>102</v>
      </c>
      <c r="C516" s="42">
        <v>25640090.489999998</v>
      </c>
      <c r="D516" s="73"/>
      <c r="E516" s="69"/>
    </row>
    <row r="517" spans="2:7">
      <c r="B517" s="18" t="s">
        <v>101</v>
      </c>
      <c r="C517" s="16">
        <v>2673797.67</v>
      </c>
      <c r="D517" s="73"/>
      <c r="E517" s="69"/>
    </row>
    <row r="518" spans="2:7">
      <c r="B518" s="18" t="s">
        <v>100</v>
      </c>
      <c r="C518" s="16">
        <v>1218655.29</v>
      </c>
      <c r="D518" s="73"/>
      <c r="E518" s="69"/>
    </row>
    <row r="519" spans="2:7">
      <c r="B519" s="18" t="s">
        <v>99</v>
      </c>
      <c r="C519" s="16">
        <v>352716</v>
      </c>
      <c r="D519" s="73"/>
      <c r="E519" s="69"/>
    </row>
    <row r="520" spans="2:7">
      <c r="B520" s="18" t="s">
        <v>98</v>
      </c>
      <c r="C520" s="16">
        <v>42270260.920000002</v>
      </c>
      <c r="D520" s="73"/>
      <c r="E520" s="69"/>
    </row>
    <row r="521" spans="2:7">
      <c r="B521" s="18" t="s">
        <v>97</v>
      </c>
      <c r="C521" s="16">
        <v>26068</v>
      </c>
      <c r="D521" s="73"/>
      <c r="E521" s="69"/>
    </row>
    <row r="522" spans="2:7">
      <c r="B522" s="74" t="s">
        <v>96</v>
      </c>
      <c r="C522" s="75">
        <f>SUM(C516:C521)</f>
        <v>72181588.370000005</v>
      </c>
      <c r="D522" s="73"/>
      <c r="E522" s="69"/>
    </row>
    <row r="523" spans="2:7">
      <c r="B523" s="18"/>
      <c r="C523" s="16"/>
      <c r="D523" s="73"/>
      <c r="E523" s="69"/>
    </row>
    <row r="524" spans="2:7">
      <c r="B524" s="74" t="s">
        <v>95</v>
      </c>
      <c r="C524" s="16">
        <v>0</v>
      </c>
      <c r="D524" s="73"/>
      <c r="E524" s="69"/>
      <c r="F524" s="8"/>
      <c r="G524" s="8"/>
    </row>
    <row r="525" spans="2:7">
      <c r="B525" s="72"/>
      <c r="C525" s="71"/>
      <c r="D525" s="70"/>
      <c r="E525" s="69"/>
      <c r="F525" s="8"/>
      <c r="G525" s="8"/>
    </row>
    <row r="526" spans="2:7" ht="18" customHeight="1">
      <c r="C526" s="14">
        <f>+C514+C522</f>
        <v>74494230.650000006</v>
      </c>
      <c r="D526" s="68"/>
      <c r="E526" s="8"/>
      <c r="F526" s="8"/>
      <c r="G526" s="8"/>
    </row>
    <row r="527" spans="2:7">
      <c r="F527" s="8"/>
      <c r="G527" s="8"/>
    </row>
    <row r="528" spans="2:7">
      <c r="F528" s="8"/>
      <c r="G528" s="8"/>
    </row>
    <row r="529" spans="2:7">
      <c r="B529" s="67" t="s">
        <v>94</v>
      </c>
      <c r="F529" s="8"/>
      <c r="G529" s="8"/>
    </row>
    <row r="530" spans="2:7" ht="12" customHeight="1">
      <c r="B530" s="67" t="s">
        <v>93</v>
      </c>
      <c r="F530" s="8"/>
      <c r="G530" s="8"/>
    </row>
    <row r="531" spans="2:7">
      <c r="B531" s="66"/>
      <c r="C531" s="66"/>
      <c r="D531" s="66"/>
      <c r="E531" s="66"/>
      <c r="F531" s="8"/>
      <c r="G531" s="8"/>
    </row>
    <row r="532" spans="2:7">
      <c r="B532" s="2"/>
      <c r="C532" s="2"/>
      <c r="D532" s="2"/>
      <c r="E532" s="2"/>
      <c r="F532" s="8"/>
      <c r="G532" s="8"/>
    </row>
    <row r="533" spans="2:7">
      <c r="B533" s="56" t="s">
        <v>92</v>
      </c>
      <c r="C533" s="55"/>
      <c r="D533" s="55"/>
      <c r="E533" s="54"/>
      <c r="F533" s="8"/>
      <c r="G533" s="8"/>
    </row>
    <row r="534" spans="2:7">
      <c r="B534" s="53" t="s">
        <v>91</v>
      </c>
      <c r="C534" s="52"/>
      <c r="D534" s="52"/>
      <c r="E534" s="51"/>
      <c r="F534" s="8"/>
      <c r="G534" s="29"/>
    </row>
    <row r="535" spans="2:7">
      <c r="B535" s="50" t="s">
        <v>76</v>
      </c>
      <c r="C535" s="49"/>
      <c r="D535" s="49"/>
      <c r="E535" s="48"/>
      <c r="F535" s="8"/>
      <c r="G535" s="29"/>
    </row>
    <row r="536" spans="2:7">
      <c r="B536" s="47" t="s">
        <v>90</v>
      </c>
      <c r="C536" s="46"/>
      <c r="E536" s="65">
        <f>+[1]EA!D34</f>
        <v>184729239.17000002</v>
      </c>
      <c r="F536" s="8"/>
      <c r="G536" s="29"/>
    </row>
    <row r="537" spans="2:7">
      <c r="B537" s="32"/>
      <c r="C537" s="32"/>
      <c r="D537" s="8"/>
      <c r="F537" s="8"/>
      <c r="G537" s="29"/>
    </row>
    <row r="538" spans="2:7">
      <c r="B538" s="63" t="s">
        <v>89</v>
      </c>
      <c r="C538" s="63"/>
      <c r="D538" s="39"/>
      <c r="E538" s="64">
        <f>SUM(D538:D543)</f>
        <v>16.18</v>
      </c>
      <c r="F538" s="8"/>
      <c r="G538" s="8"/>
    </row>
    <row r="539" spans="2:7">
      <c r="B539" s="37" t="s">
        <v>88</v>
      </c>
      <c r="C539" s="37"/>
      <c r="D539" s="34">
        <v>0</v>
      </c>
      <c r="E539" s="61"/>
      <c r="F539" s="8"/>
      <c r="G539" s="8"/>
    </row>
    <row r="540" spans="2:7">
      <c r="B540" s="37" t="s">
        <v>87</v>
      </c>
      <c r="C540" s="37"/>
      <c r="D540" s="34">
        <v>0</v>
      </c>
      <c r="E540" s="61"/>
      <c r="F540" s="8"/>
      <c r="G540" s="8"/>
    </row>
    <row r="541" spans="2:7">
      <c r="B541" s="37" t="s">
        <v>86</v>
      </c>
      <c r="C541" s="37"/>
      <c r="D541" s="34">
        <v>0</v>
      </c>
      <c r="E541" s="61"/>
      <c r="F541" s="8"/>
      <c r="G541" s="8"/>
    </row>
    <row r="542" spans="2:7">
      <c r="B542" s="37" t="s">
        <v>85</v>
      </c>
      <c r="C542" s="37"/>
      <c r="D542" s="34">
        <f>+[1]EA!D32</f>
        <v>16.18</v>
      </c>
      <c r="E542" s="61"/>
      <c r="F542" s="8"/>
      <c r="G542" s="8"/>
    </row>
    <row r="543" spans="2:7">
      <c r="B543" s="44" t="s">
        <v>84</v>
      </c>
      <c r="C543" s="43"/>
      <c r="D543" s="34">
        <v>0</v>
      </c>
      <c r="E543" s="61"/>
      <c r="F543" s="8"/>
      <c r="G543" s="8"/>
    </row>
    <row r="544" spans="2:7">
      <c r="B544" s="32"/>
      <c r="C544" s="32"/>
      <c r="D544" s="8"/>
      <c r="F544" s="8"/>
      <c r="G544" s="8"/>
    </row>
    <row r="545" spans="2:7">
      <c r="B545" s="63" t="s">
        <v>83</v>
      </c>
      <c r="C545" s="63"/>
      <c r="D545" s="39"/>
      <c r="E545" s="62">
        <f>SUM(D545:D549)</f>
        <v>0</v>
      </c>
      <c r="F545" s="8"/>
      <c r="G545" s="8"/>
    </row>
    <row r="546" spans="2:7">
      <c r="B546" s="37" t="s">
        <v>82</v>
      </c>
      <c r="C546" s="37"/>
      <c r="D546" s="34">
        <v>0</v>
      </c>
      <c r="E546" s="61"/>
      <c r="F546" s="8"/>
      <c r="G546" s="8"/>
    </row>
    <row r="547" spans="2:7">
      <c r="B547" s="37" t="s">
        <v>81</v>
      </c>
      <c r="C547" s="37"/>
      <c r="D547" s="34">
        <v>0</v>
      </c>
      <c r="E547" s="61"/>
      <c r="F547" s="8"/>
      <c r="G547" s="8"/>
    </row>
    <row r="548" spans="2:7">
      <c r="B548" s="37" t="s">
        <v>80</v>
      </c>
      <c r="C548" s="37"/>
      <c r="D548" s="34">
        <v>0</v>
      </c>
      <c r="E548" s="61"/>
      <c r="F548" s="8"/>
      <c r="G548" s="8"/>
    </row>
    <row r="549" spans="2:7">
      <c r="B549" s="60" t="s">
        <v>79</v>
      </c>
      <c r="C549" s="59"/>
      <c r="D549" s="34">
        <v>0</v>
      </c>
      <c r="E549" s="58"/>
      <c r="F549" s="8"/>
      <c r="G549" s="8"/>
    </row>
    <row r="550" spans="2:7">
      <c r="B550" s="32"/>
      <c r="C550" s="32"/>
      <c r="F550" s="8"/>
      <c r="G550" s="8"/>
    </row>
    <row r="551" spans="2:7">
      <c r="B551" s="57" t="s">
        <v>78</v>
      </c>
      <c r="C551" s="57"/>
      <c r="E551" s="30">
        <f>+E536+E538-E545</f>
        <v>184729255.35000002</v>
      </c>
      <c r="F551" s="8"/>
      <c r="G551" s="29"/>
    </row>
    <row r="552" spans="2:7">
      <c r="B552" s="2"/>
      <c r="C552" s="2"/>
      <c r="D552" s="2"/>
      <c r="E552" s="2"/>
      <c r="F552" s="8"/>
      <c r="G552" s="8"/>
    </row>
    <row r="553" spans="2:7">
      <c r="B553" s="2"/>
      <c r="C553" s="2"/>
      <c r="D553" s="2"/>
      <c r="E553" s="2"/>
      <c r="F553" s="8"/>
      <c r="G553" s="8"/>
    </row>
    <row r="554" spans="2:7">
      <c r="B554" s="56" t="s">
        <v>77</v>
      </c>
      <c r="C554" s="55"/>
      <c r="D554" s="55"/>
      <c r="E554" s="54"/>
      <c r="F554" s="8"/>
      <c r="G554" s="8"/>
    </row>
    <row r="555" spans="2:7">
      <c r="B555" s="53" t="str">
        <f>+B534</f>
        <v>Correspondiente del 1 de enero al 31 de Mayo de 2018</v>
      </c>
      <c r="C555" s="52"/>
      <c r="D555" s="52"/>
      <c r="E555" s="51"/>
      <c r="F555" s="8"/>
      <c r="G555" s="8"/>
    </row>
    <row r="556" spans="2:7">
      <c r="B556" s="50" t="s">
        <v>76</v>
      </c>
      <c r="C556" s="49"/>
      <c r="D556" s="49"/>
      <c r="E556" s="48"/>
      <c r="F556" s="8"/>
      <c r="G556" s="8"/>
    </row>
    <row r="557" spans="2:7">
      <c r="B557" s="47" t="s">
        <v>75</v>
      </c>
      <c r="C557" s="46"/>
      <c r="E557" s="45">
        <f>+[1]EA!I13</f>
        <v>149702991.34999999</v>
      </c>
      <c r="F557" s="8"/>
      <c r="G557" s="8"/>
    </row>
    <row r="558" spans="2:7">
      <c r="B558" s="32"/>
      <c r="C558" s="32"/>
      <c r="F558" s="8"/>
      <c r="G558" s="8"/>
    </row>
    <row r="559" spans="2:7">
      <c r="B559" s="40" t="s">
        <v>74</v>
      </c>
      <c r="C559" s="40"/>
      <c r="D559" s="39"/>
      <c r="E559" s="38">
        <f>SUM(D559:D576)</f>
        <v>0</v>
      </c>
      <c r="F559" s="8"/>
      <c r="G559" s="8"/>
    </row>
    <row r="560" spans="2:7">
      <c r="B560" s="37" t="s">
        <v>73</v>
      </c>
      <c r="C560" s="37"/>
      <c r="D560" s="34">
        <v>0</v>
      </c>
      <c r="E560" s="33"/>
      <c r="F560" s="8"/>
      <c r="G560" s="8"/>
    </row>
    <row r="561" spans="2:8">
      <c r="B561" s="37" t="s">
        <v>72</v>
      </c>
      <c r="C561" s="37"/>
      <c r="D561" s="34">
        <v>0</v>
      </c>
      <c r="E561" s="33"/>
      <c r="F561" s="8"/>
      <c r="G561" s="8"/>
    </row>
    <row r="562" spans="2:8">
      <c r="B562" s="37" t="s">
        <v>71</v>
      </c>
      <c r="C562" s="37"/>
      <c r="D562" s="34">
        <v>0</v>
      </c>
      <c r="E562" s="33"/>
      <c r="F562" s="8"/>
      <c r="G562" s="8"/>
    </row>
    <row r="563" spans="2:8">
      <c r="B563" s="37" t="s">
        <v>70</v>
      </c>
      <c r="C563" s="37"/>
      <c r="D563" s="34">
        <v>0</v>
      </c>
      <c r="E563" s="33"/>
      <c r="F563" s="8"/>
      <c r="G563" s="8"/>
    </row>
    <row r="564" spans="2:8">
      <c r="B564" s="37" t="s">
        <v>69</v>
      </c>
      <c r="C564" s="37"/>
      <c r="D564" s="34">
        <v>0</v>
      </c>
      <c r="E564" s="33"/>
      <c r="F564" s="8"/>
      <c r="G564" s="29"/>
    </row>
    <row r="565" spans="2:8">
      <c r="B565" s="37" t="s">
        <v>68</v>
      </c>
      <c r="C565" s="37"/>
      <c r="D565" s="34">
        <v>0</v>
      </c>
      <c r="E565" s="33"/>
      <c r="F565" s="8"/>
      <c r="G565" s="8"/>
    </row>
    <row r="566" spans="2:8">
      <c r="B566" s="44" t="s">
        <v>67</v>
      </c>
      <c r="C566" s="43"/>
      <c r="D566" s="34">
        <v>0</v>
      </c>
      <c r="E566" s="33"/>
      <c r="F566" s="8"/>
      <c r="G566" s="29"/>
    </row>
    <row r="567" spans="2:8">
      <c r="B567" s="44" t="s">
        <v>66</v>
      </c>
      <c r="C567" s="43"/>
      <c r="D567" s="34">
        <v>0</v>
      </c>
      <c r="E567" s="33"/>
      <c r="F567" s="8"/>
      <c r="G567" s="8"/>
    </row>
    <row r="568" spans="2:8">
      <c r="B568" s="44" t="s">
        <v>65</v>
      </c>
      <c r="C568" s="43"/>
      <c r="D568" s="34">
        <v>0</v>
      </c>
      <c r="E568" s="33"/>
      <c r="F568" s="8"/>
      <c r="G568" s="29"/>
    </row>
    <row r="569" spans="2:8">
      <c r="B569" s="44" t="s">
        <v>64</v>
      </c>
      <c r="C569" s="43"/>
      <c r="D569" s="34">
        <v>0</v>
      </c>
      <c r="E569" s="33"/>
      <c r="F569" s="8"/>
      <c r="G569" s="29"/>
    </row>
    <row r="570" spans="2:8">
      <c r="B570" s="37" t="s">
        <v>63</v>
      </c>
      <c r="C570" s="37"/>
      <c r="D570" s="34">
        <v>0</v>
      </c>
      <c r="E570" s="33"/>
      <c r="F570" s="8"/>
      <c r="G570" s="29"/>
      <c r="H570" s="42"/>
    </row>
    <row r="571" spans="2:8">
      <c r="B571" s="37" t="s">
        <v>62</v>
      </c>
      <c r="C571" s="37"/>
      <c r="D571" s="34">
        <v>0</v>
      </c>
      <c r="E571" s="33"/>
      <c r="F571" s="8"/>
      <c r="G571" s="29"/>
      <c r="H571" s="42"/>
    </row>
    <row r="572" spans="2:8">
      <c r="B572" s="37" t="s">
        <v>61</v>
      </c>
      <c r="C572" s="37"/>
      <c r="D572" s="34">
        <v>0</v>
      </c>
      <c r="E572" s="33"/>
      <c r="F572" s="8"/>
      <c r="G572" s="41"/>
    </row>
    <row r="573" spans="2:8">
      <c r="B573" s="37" t="s">
        <v>60</v>
      </c>
      <c r="C573" s="37"/>
      <c r="D573" s="34">
        <v>0</v>
      </c>
      <c r="E573" s="33"/>
      <c r="F573" s="8"/>
      <c r="G573" s="8"/>
    </row>
    <row r="574" spans="2:8">
      <c r="B574" s="37" t="s">
        <v>59</v>
      </c>
      <c r="C574" s="37"/>
      <c r="D574" s="34">
        <v>0</v>
      </c>
      <c r="E574" s="33"/>
      <c r="F574" s="8"/>
      <c r="G574" s="8"/>
    </row>
    <row r="575" spans="2:8" ht="12.75" customHeight="1">
      <c r="B575" s="37" t="s">
        <v>58</v>
      </c>
      <c r="C575" s="37"/>
      <c r="D575" s="34">
        <v>0</v>
      </c>
      <c r="E575" s="33"/>
      <c r="F575" s="8"/>
      <c r="G575" s="8"/>
    </row>
    <row r="576" spans="2:8">
      <c r="B576" s="36" t="s">
        <v>57</v>
      </c>
      <c r="C576" s="35"/>
      <c r="D576" s="34">
        <v>0</v>
      </c>
      <c r="E576" s="33"/>
      <c r="F576" s="8"/>
      <c r="G576" s="8"/>
    </row>
    <row r="577" spans="2:7">
      <c r="B577" s="32"/>
      <c r="C577" s="32"/>
      <c r="F577" s="8"/>
      <c r="G577" s="8"/>
    </row>
    <row r="578" spans="2:7">
      <c r="B578" s="40" t="s">
        <v>56</v>
      </c>
      <c r="C578" s="40"/>
      <c r="D578" s="39"/>
      <c r="E578" s="38">
        <f>SUM(D578:D585)</f>
        <v>93.02</v>
      </c>
      <c r="F578" s="8"/>
      <c r="G578" s="8"/>
    </row>
    <row r="579" spans="2:7">
      <c r="B579" s="37" t="s">
        <v>55</v>
      </c>
      <c r="C579" s="37"/>
      <c r="D579" s="34">
        <v>0</v>
      </c>
      <c r="E579" s="33"/>
      <c r="F579" s="8"/>
      <c r="G579" s="8"/>
    </row>
    <row r="580" spans="2:7">
      <c r="B580" s="37" t="s">
        <v>54</v>
      </c>
      <c r="C580" s="37"/>
      <c r="D580" s="34">
        <v>0</v>
      </c>
      <c r="E580" s="33"/>
      <c r="F580" s="8"/>
      <c r="G580" s="8"/>
    </row>
    <row r="581" spans="2:7">
      <c r="B581" s="37" t="s">
        <v>53</v>
      </c>
      <c r="C581" s="37"/>
      <c r="D581" s="34">
        <v>0</v>
      </c>
      <c r="E581" s="33"/>
      <c r="F581" s="8"/>
      <c r="G581" s="8"/>
    </row>
    <row r="582" spans="2:7">
      <c r="B582" s="37" t="s">
        <v>52</v>
      </c>
      <c r="C582" s="37"/>
      <c r="D582" s="34">
        <v>0</v>
      </c>
      <c r="E582" s="33"/>
      <c r="F582" s="8"/>
      <c r="G582" s="8"/>
    </row>
    <row r="583" spans="2:7">
      <c r="B583" s="37" t="s">
        <v>51</v>
      </c>
      <c r="C583" s="37"/>
      <c r="D583" s="34">
        <v>0</v>
      </c>
      <c r="E583" s="33"/>
      <c r="F583" s="8"/>
      <c r="G583" s="8"/>
    </row>
    <row r="584" spans="2:7">
      <c r="B584" s="37" t="s">
        <v>50</v>
      </c>
      <c r="C584" s="37"/>
      <c r="D584" s="34">
        <v>0</v>
      </c>
      <c r="E584" s="33"/>
      <c r="F584" s="8"/>
      <c r="G584" s="8"/>
    </row>
    <row r="585" spans="2:7">
      <c r="B585" s="36" t="s">
        <v>49</v>
      </c>
      <c r="C585" s="35"/>
      <c r="D585" s="34">
        <f>+[1]EA!I47</f>
        <v>93.02</v>
      </c>
      <c r="E585" s="33"/>
      <c r="F585" s="8"/>
      <c r="G585" s="8"/>
    </row>
    <row r="586" spans="2:7">
      <c r="B586" s="32"/>
      <c r="C586" s="32"/>
      <c r="F586" s="8"/>
      <c r="G586" s="8"/>
    </row>
    <row r="587" spans="2:7">
      <c r="B587" s="31" t="s">
        <v>48</v>
      </c>
      <c r="E587" s="30">
        <f>+E557-E559+E578</f>
        <v>149703084.37</v>
      </c>
      <c r="F587" s="29"/>
      <c r="G587" s="29"/>
    </row>
    <row r="588" spans="2:7">
      <c r="F588" s="28"/>
      <c r="G588" s="8"/>
    </row>
    <row r="589" spans="2:7">
      <c r="F589" s="8"/>
      <c r="G589" s="8"/>
    </row>
    <row r="590" spans="2:7">
      <c r="B590" s="27" t="s">
        <v>47</v>
      </c>
      <c r="C590" s="27"/>
      <c r="D590" s="27"/>
      <c r="E590" s="27"/>
      <c r="F590" s="27"/>
      <c r="G590" s="8"/>
    </row>
    <row r="591" spans="2:7">
      <c r="B591" s="26"/>
      <c r="C591" s="26"/>
      <c r="D591" s="26"/>
      <c r="E591" s="26"/>
      <c r="F591" s="26"/>
      <c r="G591" s="8"/>
    </row>
    <row r="592" spans="2:7" ht="21" customHeight="1">
      <c r="B592" s="25" t="s">
        <v>46</v>
      </c>
      <c r="C592" s="24" t="s">
        <v>45</v>
      </c>
      <c r="D592" s="23" t="s">
        <v>44</v>
      </c>
      <c r="E592" s="23" t="s">
        <v>43</v>
      </c>
      <c r="F592" s="8"/>
      <c r="G592" s="8"/>
    </row>
    <row r="593" spans="2:7">
      <c r="B593" s="22" t="s">
        <v>42</v>
      </c>
      <c r="C593" s="21">
        <v>888420</v>
      </c>
      <c r="D593" s="20">
        <v>60356.42</v>
      </c>
      <c r="E593" s="20">
        <f>+D593-C593</f>
        <v>-828063.58</v>
      </c>
      <c r="F593" s="8"/>
      <c r="G593" s="8"/>
    </row>
    <row r="594" spans="2:7">
      <c r="B594" s="18" t="s">
        <v>41</v>
      </c>
      <c r="C594" s="17">
        <v>10583464.75</v>
      </c>
      <c r="D594" s="16">
        <v>242092.23</v>
      </c>
      <c r="E594" s="16">
        <f>+D594-C594</f>
        <v>-10341372.52</v>
      </c>
      <c r="F594" s="8"/>
      <c r="G594" s="8"/>
    </row>
    <row r="595" spans="2:7">
      <c r="B595" s="18" t="s">
        <v>40</v>
      </c>
      <c r="C595" s="17">
        <v>43369081.280000001</v>
      </c>
      <c r="D595" s="16">
        <v>29903313.170000002</v>
      </c>
      <c r="E595" s="16">
        <f>+D595-C595</f>
        <v>-13465768.109999999</v>
      </c>
      <c r="F595" s="8"/>
      <c r="G595" s="8"/>
    </row>
    <row r="596" spans="2:7">
      <c r="B596" s="18" t="s">
        <v>39</v>
      </c>
      <c r="C596" s="17">
        <v>1551972.26</v>
      </c>
      <c r="D596" s="16">
        <v>1699668</v>
      </c>
      <c r="E596" s="16">
        <f>+D596-C596</f>
        <v>147695.74</v>
      </c>
      <c r="F596" s="8"/>
      <c r="G596" s="8"/>
    </row>
    <row r="597" spans="2:7">
      <c r="B597" s="18" t="s">
        <v>38</v>
      </c>
      <c r="C597" s="17">
        <v>996399.11</v>
      </c>
      <c r="D597" s="16">
        <v>674520.37</v>
      </c>
      <c r="E597" s="16">
        <f>+D597-C597</f>
        <v>-321878.74</v>
      </c>
      <c r="F597" s="8"/>
      <c r="G597" s="8"/>
    </row>
    <row r="598" spans="2:7">
      <c r="B598" s="18" t="s">
        <v>37</v>
      </c>
      <c r="C598" s="17">
        <v>1393338.14</v>
      </c>
      <c r="D598" s="16">
        <v>763314.1</v>
      </c>
      <c r="E598" s="16">
        <f>+D598-C598</f>
        <v>-630024.03999999992</v>
      </c>
      <c r="F598" s="8"/>
      <c r="G598" s="8"/>
    </row>
    <row r="599" spans="2:7">
      <c r="B599" s="18" t="s">
        <v>36</v>
      </c>
      <c r="C599" s="17">
        <v>1706924.48</v>
      </c>
      <c r="D599" s="16">
        <v>627595.4</v>
      </c>
      <c r="E599" s="16">
        <f>+D599-C599</f>
        <v>-1079329.08</v>
      </c>
      <c r="F599" s="8"/>
      <c r="G599" s="8"/>
    </row>
    <row r="600" spans="2:7">
      <c r="B600" s="18" t="s">
        <v>35</v>
      </c>
      <c r="C600" s="17">
        <v>14960.25</v>
      </c>
      <c r="D600" s="16">
        <v>26135.46</v>
      </c>
      <c r="E600" s="16">
        <f>+D600-C600</f>
        <v>11175.21</v>
      </c>
      <c r="F600" s="8"/>
      <c r="G600" s="8"/>
    </row>
    <row r="601" spans="2:7">
      <c r="B601" s="18" t="s">
        <v>34</v>
      </c>
      <c r="C601" s="17">
        <v>55970.66</v>
      </c>
      <c r="D601" s="16">
        <v>40578.9</v>
      </c>
      <c r="E601" s="16">
        <f>+D601-C601</f>
        <v>-15391.760000000002</v>
      </c>
      <c r="F601" s="8"/>
      <c r="G601" s="8"/>
    </row>
    <row r="602" spans="2:7">
      <c r="B602" s="18" t="s">
        <v>33</v>
      </c>
      <c r="C602" s="17">
        <v>120311.44</v>
      </c>
      <c r="D602" s="16">
        <v>56505.279999999999</v>
      </c>
      <c r="E602" s="16">
        <f>+D602-C602</f>
        <v>-63806.16</v>
      </c>
      <c r="F602" s="8"/>
      <c r="G602" s="8"/>
    </row>
    <row r="603" spans="2:7">
      <c r="B603" s="18" t="s">
        <v>32</v>
      </c>
      <c r="C603" s="17">
        <v>2312</v>
      </c>
      <c r="D603" s="16">
        <v>10494.5</v>
      </c>
      <c r="E603" s="16">
        <f>+D603-C603</f>
        <v>8182.5</v>
      </c>
      <c r="F603" s="8"/>
      <c r="G603" s="8"/>
    </row>
    <row r="604" spans="2:7">
      <c r="B604" s="18" t="s">
        <v>31</v>
      </c>
      <c r="C604" s="17">
        <v>1941588</v>
      </c>
      <c r="D604" s="16">
        <v>1612660</v>
      </c>
      <c r="E604" s="16">
        <f>+D604-C604</f>
        <v>-328928</v>
      </c>
      <c r="F604" s="8"/>
      <c r="G604" s="8"/>
    </row>
    <row r="605" spans="2:7">
      <c r="B605" s="18" t="s">
        <v>30</v>
      </c>
      <c r="C605" s="17">
        <v>2743921</v>
      </c>
      <c r="D605" s="16">
        <v>178750</v>
      </c>
      <c r="E605" s="16">
        <f>+D605-C605</f>
        <v>-2565171</v>
      </c>
      <c r="F605" s="8"/>
      <c r="G605" s="8"/>
    </row>
    <row r="606" spans="2:7">
      <c r="B606" s="18" t="s">
        <v>29</v>
      </c>
      <c r="C606" s="17">
        <v>45507.9</v>
      </c>
      <c r="D606" s="16">
        <v>1128.4000000000001</v>
      </c>
      <c r="E606" s="16">
        <f>+D606-C606</f>
        <v>-44379.5</v>
      </c>
      <c r="F606" s="8"/>
      <c r="G606" s="8"/>
    </row>
    <row r="607" spans="2:7">
      <c r="B607" s="18" t="s">
        <v>28</v>
      </c>
      <c r="C607" s="17"/>
      <c r="D607" s="16">
        <v>42555.79</v>
      </c>
      <c r="E607" s="16">
        <f>+D607-C607</f>
        <v>42555.79</v>
      </c>
      <c r="F607" s="8"/>
      <c r="G607" s="8"/>
    </row>
    <row r="608" spans="2:7">
      <c r="B608" s="18" t="s">
        <v>27</v>
      </c>
      <c r="C608" s="17">
        <v>1088849.55</v>
      </c>
      <c r="D608" s="16">
        <v>146141.78</v>
      </c>
      <c r="E608" s="16">
        <f>+D608-C608</f>
        <v>-942707.77</v>
      </c>
      <c r="F608" s="8"/>
      <c r="G608" s="8"/>
    </row>
    <row r="609" spans="2:7">
      <c r="B609" s="18" t="s">
        <v>26</v>
      </c>
      <c r="C609" s="17">
        <v>835533.69</v>
      </c>
      <c r="D609" s="16">
        <v>476403.72</v>
      </c>
      <c r="E609" s="16">
        <f>+D609-C609</f>
        <v>-359129.97</v>
      </c>
      <c r="F609" s="8"/>
      <c r="G609" s="8"/>
    </row>
    <row r="610" spans="2:7">
      <c r="B610" s="18" t="s">
        <v>25</v>
      </c>
      <c r="C610" s="17">
        <v>550007.19999999995</v>
      </c>
      <c r="D610" s="16"/>
      <c r="E610" s="16">
        <f>+D610-C610</f>
        <v>-550007.19999999995</v>
      </c>
      <c r="F610" s="8"/>
      <c r="G610" s="8"/>
    </row>
    <row r="611" spans="2:7">
      <c r="B611" s="18" t="s">
        <v>24</v>
      </c>
      <c r="C611" s="17">
        <v>4451979.8499999996</v>
      </c>
      <c r="D611" s="16">
        <v>698307.26</v>
      </c>
      <c r="E611" s="16">
        <f>+D611-C611</f>
        <v>-3753672.59</v>
      </c>
      <c r="F611" s="8"/>
      <c r="G611" s="8"/>
    </row>
    <row r="612" spans="2:7">
      <c r="B612" s="18" t="s">
        <v>23</v>
      </c>
      <c r="C612" s="17">
        <v>1870446.76</v>
      </c>
      <c r="D612" s="16">
        <v>799601.7</v>
      </c>
      <c r="E612" s="16">
        <f>+D612-C612</f>
        <v>-1070845.06</v>
      </c>
      <c r="F612" s="8"/>
      <c r="G612" s="8"/>
    </row>
    <row r="613" spans="2:7">
      <c r="B613" s="18" t="s">
        <v>22</v>
      </c>
      <c r="C613" s="17">
        <v>1305124.43</v>
      </c>
      <c r="D613" s="16">
        <v>657848.26</v>
      </c>
      <c r="E613" s="16">
        <f>+D613-C613</f>
        <v>-647276.16999999993</v>
      </c>
      <c r="F613" s="8"/>
      <c r="G613" s="8"/>
    </row>
    <row r="614" spans="2:7">
      <c r="B614" s="18" t="s">
        <v>21</v>
      </c>
      <c r="C614" s="19">
        <v>-888420</v>
      </c>
      <c r="D614" s="16">
        <v>-78249.62</v>
      </c>
      <c r="E614" s="16">
        <f>+D614-C614</f>
        <v>810170.38</v>
      </c>
      <c r="F614" s="8"/>
      <c r="G614" s="8"/>
    </row>
    <row r="615" spans="2:7">
      <c r="B615" s="18" t="s">
        <v>20</v>
      </c>
      <c r="C615" s="17">
        <v>-10921027.98</v>
      </c>
      <c r="D615" s="16">
        <v>-646637.43999999994</v>
      </c>
      <c r="E615" s="16">
        <f>+D615-C615</f>
        <v>10274390.540000001</v>
      </c>
      <c r="F615" s="8"/>
      <c r="G615" s="8"/>
    </row>
    <row r="616" spans="2:7">
      <c r="B616" s="18" t="s">
        <v>19</v>
      </c>
      <c r="C616" s="17">
        <v>-43637981.770000003</v>
      </c>
      <c r="D616" s="16">
        <v>-29348322.32</v>
      </c>
      <c r="E616" s="16">
        <f>+D616-C616</f>
        <v>14289659.450000003</v>
      </c>
      <c r="F616" s="8"/>
      <c r="G616" s="8"/>
    </row>
    <row r="617" spans="2:7">
      <c r="B617" s="18" t="s">
        <v>18</v>
      </c>
      <c r="C617" s="17">
        <v>-1310573.26</v>
      </c>
      <c r="D617" s="16">
        <v>-1749686.8</v>
      </c>
      <c r="E617" s="16">
        <f>+D617-C617</f>
        <v>-439113.54000000004</v>
      </c>
      <c r="F617" s="8"/>
      <c r="G617" s="8"/>
    </row>
    <row r="618" spans="2:7">
      <c r="B618" s="18" t="s">
        <v>17</v>
      </c>
      <c r="C618" s="17">
        <v>-1056548.6100000001</v>
      </c>
      <c r="D618" s="16">
        <v>-671094.69</v>
      </c>
      <c r="E618" s="16">
        <f>+D618-C618</f>
        <v>385453.92000000016</v>
      </c>
      <c r="F618" s="8"/>
      <c r="G618" s="8"/>
    </row>
    <row r="619" spans="2:7">
      <c r="B619" s="18" t="s">
        <v>16</v>
      </c>
      <c r="C619" s="17">
        <v>-1538995.89</v>
      </c>
      <c r="D619" s="16">
        <v>-783336.68</v>
      </c>
      <c r="E619" s="16">
        <f>+D619-C619</f>
        <v>755659.20999999985</v>
      </c>
      <c r="F619" s="8"/>
      <c r="G619" s="8"/>
    </row>
    <row r="620" spans="2:7">
      <c r="B620" s="18" t="s">
        <v>15</v>
      </c>
      <c r="C620" s="17">
        <v>-1707005.5</v>
      </c>
      <c r="D620" s="16">
        <v>-631561.30000000005</v>
      </c>
      <c r="E620" s="16">
        <f>+D620-C620</f>
        <v>1075444.2</v>
      </c>
      <c r="F620" s="8"/>
      <c r="G620" s="8"/>
    </row>
    <row r="621" spans="2:7">
      <c r="B621" s="18" t="s">
        <v>14</v>
      </c>
      <c r="C621" s="17">
        <v>-46751.18</v>
      </c>
      <c r="D621" s="16">
        <v>-39935.46</v>
      </c>
      <c r="E621" s="16">
        <f>+D621-C621</f>
        <v>6815.7200000000012</v>
      </c>
      <c r="F621" s="8"/>
      <c r="G621" s="8"/>
    </row>
    <row r="622" spans="2:7">
      <c r="B622" s="18" t="s">
        <v>13</v>
      </c>
      <c r="C622" s="17">
        <v>-59565.83</v>
      </c>
      <c r="D622" s="16">
        <v>-70994.91</v>
      </c>
      <c r="E622" s="16">
        <f>+D622-C622</f>
        <v>-11429.080000000002</v>
      </c>
      <c r="F622" s="8"/>
      <c r="G622" s="8"/>
    </row>
    <row r="623" spans="2:7">
      <c r="B623" s="18" t="s">
        <v>12</v>
      </c>
      <c r="C623" s="17">
        <v>-133911.44</v>
      </c>
      <c r="D623" s="16">
        <v>-56505.279999999999</v>
      </c>
      <c r="E623" s="16">
        <f>+D623-C623</f>
        <v>77406.16</v>
      </c>
      <c r="F623" s="8"/>
      <c r="G623" s="8"/>
    </row>
    <row r="624" spans="2:7">
      <c r="B624" s="18" t="s">
        <v>11</v>
      </c>
      <c r="C624" s="17">
        <v>-2312</v>
      </c>
      <c r="D624" s="16"/>
      <c r="E624" s="16">
        <f>+D624-C624</f>
        <v>2312</v>
      </c>
      <c r="F624" s="8"/>
      <c r="G624" s="8"/>
    </row>
    <row r="625" spans="2:7">
      <c r="B625" s="18" t="s">
        <v>10</v>
      </c>
      <c r="C625" s="17">
        <v>-1972847</v>
      </c>
      <c r="D625" s="16">
        <v>-1602030.02</v>
      </c>
      <c r="E625" s="16">
        <f>+D625-C625</f>
        <v>370816.98</v>
      </c>
      <c r="F625" s="8"/>
      <c r="G625" s="8"/>
    </row>
    <row r="626" spans="2:7">
      <c r="B626" s="18" t="s">
        <v>9</v>
      </c>
      <c r="C626" s="17">
        <v>-2117751</v>
      </c>
      <c r="D626" s="16">
        <v>-157400</v>
      </c>
      <c r="E626" s="16">
        <f>+D626-C626</f>
        <v>1960351</v>
      </c>
      <c r="F626" s="8"/>
      <c r="G626" s="8"/>
    </row>
    <row r="627" spans="2:7">
      <c r="B627" s="18" t="s">
        <v>8</v>
      </c>
      <c r="C627" s="17">
        <v>-45205.94</v>
      </c>
      <c r="D627" s="16">
        <v>-1128.4000000000001</v>
      </c>
      <c r="E627" s="16">
        <f>+D627-C627</f>
        <v>44077.54</v>
      </c>
      <c r="F627" s="8"/>
      <c r="G627" s="8"/>
    </row>
    <row r="628" spans="2:7">
      <c r="B628" s="18" t="s">
        <v>7</v>
      </c>
      <c r="C628" s="17"/>
      <c r="D628" s="16">
        <v>-35555.79</v>
      </c>
      <c r="E628" s="16">
        <f>+D628-C628</f>
        <v>-35555.79</v>
      </c>
      <c r="F628" s="8"/>
      <c r="G628" s="8"/>
    </row>
    <row r="629" spans="2:7">
      <c r="B629" s="18" t="s">
        <v>6</v>
      </c>
      <c r="C629" s="17">
        <v>-2170146.5699999998</v>
      </c>
      <c r="D629" s="16">
        <v>-155641.79</v>
      </c>
      <c r="E629" s="16">
        <f>+D629-C629</f>
        <v>2014504.7799999998</v>
      </c>
      <c r="F629" s="8"/>
      <c r="G629" s="8"/>
    </row>
    <row r="630" spans="2:7">
      <c r="B630" s="18" t="s">
        <v>5</v>
      </c>
      <c r="C630" s="17">
        <v>-835533.69</v>
      </c>
      <c r="D630" s="16">
        <v>-557633.04</v>
      </c>
      <c r="E630" s="16">
        <f>+D630-C630</f>
        <v>277900.64999999991</v>
      </c>
      <c r="F630" s="8"/>
      <c r="G630" s="8"/>
    </row>
    <row r="631" spans="2:7">
      <c r="B631" s="18" t="s">
        <v>4</v>
      </c>
      <c r="C631" s="17">
        <v>-524107.2</v>
      </c>
      <c r="D631" s="16"/>
      <c r="E631" s="16">
        <f>+D631-C631</f>
        <v>524107.2</v>
      </c>
      <c r="F631" s="8"/>
      <c r="G631" s="8"/>
    </row>
    <row r="632" spans="2:7">
      <c r="B632" s="18" t="s">
        <v>3</v>
      </c>
      <c r="C632" s="17">
        <v>-3776139.45</v>
      </c>
      <c r="D632" s="16">
        <v>-757944.26</v>
      </c>
      <c r="E632" s="16">
        <f>+D632-C632</f>
        <v>3018195.1900000004</v>
      </c>
      <c r="F632" s="8"/>
      <c r="G632" s="8"/>
    </row>
    <row r="633" spans="2:7">
      <c r="B633" s="18" t="s">
        <v>2</v>
      </c>
      <c r="C633" s="17">
        <v>-1847215.13</v>
      </c>
      <c r="D633" s="16">
        <v>-888392.68</v>
      </c>
      <c r="E633" s="16">
        <f>+D633-C633</f>
        <v>958822.44999999984</v>
      </c>
      <c r="F633" s="8"/>
      <c r="G633" s="8"/>
    </row>
    <row r="634" spans="2:7">
      <c r="B634" s="18" t="s">
        <v>1</v>
      </c>
      <c r="C634" s="17">
        <v>-924073.31</v>
      </c>
      <c r="D634" s="16">
        <v>-485920.26</v>
      </c>
      <c r="E634" s="16">
        <f>+D634-C634</f>
        <v>438153.05000000005</v>
      </c>
      <c r="F634" s="8"/>
      <c r="G634" s="8"/>
    </row>
    <row r="635" spans="2:7" ht="21" customHeight="1">
      <c r="B635" s="15"/>
      <c r="C635" s="14">
        <f>SUM(C593:C634)</f>
        <v>-7.9162418842315674E-9</v>
      </c>
      <c r="D635" s="14">
        <f>SUM(D593:D634)</f>
        <v>6.6356733441352844E-9</v>
      </c>
      <c r="E635" s="14">
        <f>SUM(E593:E634)</f>
        <v>0</v>
      </c>
      <c r="F635" s="8"/>
      <c r="G635" s="8"/>
    </row>
    <row r="636" spans="2:7">
      <c r="F636" s="8"/>
      <c r="G636" s="8"/>
    </row>
    <row r="637" spans="2:7">
      <c r="B637" s="13" t="s">
        <v>0</v>
      </c>
      <c r="F637" s="8"/>
      <c r="G637" s="8"/>
    </row>
    <row r="638" spans="2:7" ht="12" customHeight="1">
      <c r="F638" s="8"/>
      <c r="G638" s="8"/>
    </row>
    <row r="639" spans="2:7">
      <c r="C639" s="2"/>
      <c r="D639" s="2"/>
      <c r="E639" s="2"/>
    </row>
    <row r="640" spans="2:7">
      <c r="C640" s="2"/>
      <c r="D640" s="2"/>
      <c r="E640" s="2"/>
    </row>
    <row r="641" spans="2:7">
      <c r="C641" s="2"/>
      <c r="D641" s="2"/>
      <c r="E641" s="2"/>
    </row>
    <row r="642" spans="2:7">
      <c r="G642" s="8"/>
    </row>
    <row r="643" spans="2:7">
      <c r="B643" s="12"/>
      <c r="C643" s="11"/>
      <c r="D643" s="12"/>
      <c r="E643" s="12"/>
      <c r="F643" s="11"/>
      <c r="G643" s="11"/>
    </row>
    <row r="644" spans="2:7">
      <c r="B644" s="10" t="str">
        <f>+[1]EA!$C$62</f>
        <v>Mtro. Alberto de la Luz Socorro Diosdado</v>
      </c>
      <c r="C644" s="5"/>
      <c r="D644" s="9" t="str">
        <f>+[1]EA!$G$62</f>
        <v>Lic. Lucía González Muñoz</v>
      </c>
      <c r="E644" s="9"/>
      <c r="F644" s="8"/>
      <c r="G644" s="7"/>
    </row>
    <row r="645" spans="2:7">
      <c r="B645" s="6" t="str">
        <f>+[1]EA!$C$63</f>
        <v>Director General</v>
      </c>
      <c r="C645" s="5"/>
      <c r="D645" s="4" t="str">
        <f>+[1]EA!$G$63</f>
        <v>Directora de Administración</v>
      </c>
      <c r="E645" s="4"/>
      <c r="F645" s="3"/>
      <c r="G645" s="3"/>
    </row>
    <row r="646" spans="2:7">
      <c r="B646" s="2"/>
      <c r="C646" s="2"/>
      <c r="D646" s="2"/>
      <c r="E646" s="2"/>
      <c r="F646" s="2"/>
      <c r="G646" s="2"/>
    </row>
    <row r="647" spans="2:7">
      <c r="B647" s="2"/>
      <c r="C647" s="2"/>
      <c r="D647" s="2"/>
      <c r="E647" s="2"/>
      <c r="F647" s="2"/>
      <c r="G647" s="2"/>
    </row>
    <row r="651" spans="2:7" ht="12.75" customHeight="1"/>
    <row r="654" spans="2:7" ht="12.75" customHeight="1"/>
  </sheetData>
  <mergeCells count="67">
    <mergeCell ref="D218:E218"/>
    <mergeCell ref="D224:E224"/>
    <mergeCell ref="A3:L3"/>
    <mergeCell ref="A4:L4"/>
    <mergeCell ref="A5:L5"/>
    <mergeCell ref="A9:L9"/>
    <mergeCell ref="B531:E531"/>
    <mergeCell ref="D230:E230"/>
    <mergeCell ref="D235:E235"/>
    <mergeCell ref="D256:E256"/>
    <mergeCell ref="D261:E261"/>
    <mergeCell ref="D65:E65"/>
    <mergeCell ref="B590:F590"/>
    <mergeCell ref="B586:C586"/>
    <mergeCell ref="B543:C543"/>
    <mergeCell ref="B585:C585"/>
    <mergeCell ref="B576:C576"/>
    <mergeCell ref="B575:C575"/>
    <mergeCell ref="B584:C584"/>
    <mergeCell ref="B579:C579"/>
    <mergeCell ref="B572:C572"/>
    <mergeCell ref="B580:C580"/>
    <mergeCell ref="B558:C558"/>
    <mergeCell ref="B568:C568"/>
    <mergeCell ref="B535:E535"/>
    <mergeCell ref="B542:C542"/>
    <mergeCell ref="B551:C551"/>
    <mergeCell ref="B556:E556"/>
    <mergeCell ref="B574:C574"/>
    <mergeCell ref="B577:C577"/>
    <mergeCell ref="B569:C569"/>
    <mergeCell ref="B570:C570"/>
    <mergeCell ref="B571:C571"/>
    <mergeCell ref="B583:C583"/>
    <mergeCell ref="B578:C578"/>
    <mergeCell ref="B581:C581"/>
    <mergeCell ref="B582:C582"/>
    <mergeCell ref="D645:E645"/>
    <mergeCell ref="B554:E554"/>
    <mergeCell ref="B555:E555"/>
    <mergeCell ref="B557:C557"/>
    <mergeCell ref="B559:C559"/>
    <mergeCell ref="B560:C560"/>
    <mergeCell ref="B561:C561"/>
    <mergeCell ref="B562:C562"/>
    <mergeCell ref="B563:C563"/>
    <mergeCell ref="B564:C564"/>
    <mergeCell ref="B545:C545"/>
    <mergeCell ref="B546:C546"/>
    <mergeCell ref="B566:C566"/>
    <mergeCell ref="B567:C567"/>
    <mergeCell ref="B573:C573"/>
    <mergeCell ref="B547:C547"/>
    <mergeCell ref="B565:C565"/>
    <mergeCell ref="B548:C548"/>
    <mergeCell ref="B549:C549"/>
    <mergeCell ref="B550:C550"/>
    <mergeCell ref="D644:E644"/>
    <mergeCell ref="B533:E533"/>
    <mergeCell ref="B534:E534"/>
    <mergeCell ref="B536:C536"/>
    <mergeCell ref="B537:C537"/>
    <mergeCell ref="B538:C538"/>
    <mergeCell ref="B539:C539"/>
    <mergeCell ref="B540:C540"/>
    <mergeCell ref="B541:C541"/>
    <mergeCell ref="B544:C544"/>
  </mergeCells>
  <dataValidations count="4">
    <dataValidation allowBlank="1" showInputMessage="1" showErrorMessage="1" prompt="Especificar origen de dicho recurso: Federal, Estatal, Municipal, Particulares." sqref="D214 D220 D226"/>
    <dataValidation allowBlank="1" showInputMessage="1" showErrorMessage="1" prompt="Características cualitativas significativas que les impacten financieramente." sqref="D159:E159 E214 E220 E226"/>
    <dataValidation allowBlank="1" showInputMessage="1" showErrorMessage="1" prompt="Corresponde al número de la cuenta de acuerdo al Plan de Cuentas emitido por el CONAC (DOF 22/11/2010)." sqref="B159"/>
    <dataValidation allowBlank="1" showInputMessage="1" showErrorMessage="1" prompt="Saldo final del periodo que corresponde la cuenta pública presentada (mensual:  enero, febrero, marzo, etc.; trimestral: 1er, 2do, 3ro. o 4to.)." sqref="C159 C214 C220 C226"/>
  </dataValidations>
  <pageMargins left="0.47244094488188981" right="0.70866141732283472" top="0.39370078740157483" bottom="0.74803149606299213" header="0.31496062992125984" footer="0.31496062992125984"/>
  <pageSetup scale="4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2018-07-30T20:00:35Z</dcterms:created>
  <dcterms:modified xsi:type="dcterms:W3CDTF">2018-07-30T20:00:55Z</dcterms:modified>
</cp:coreProperties>
</file>